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財政調整課\1.決算\R4決算フォルダ\02.決算係員\10.地方財政状況資料集\05-2.総務省より確認依頼、修正回答　⇒吉原対応\02_修正提出\"/>
    </mc:Choice>
  </mc:AlternateContent>
  <bookViews>
    <workbookView xWindow="0" yWindow="0" windowWidth="25125" windowHeight="11400"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DL102" i="12" l="1"/>
  <c r="DQ102" i="12" l="1"/>
  <c r="DG102" i="12"/>
  <c r="DB102" i="12"/>
  <c r="CW102" i="12"/>
  <c r="CR102" i="12"/>
  <c r="AU88" i="12"/>
  <c r="AP88" i="12"/>
  <c r="AF88" i="12"/>
  <c r="AA39" i="12"/>
  <c r="AA38" i="12"/>
  <c r="AA37" i="12"/>
  <c r="AA36" i="12"/>
  <c r="AA35" i="12"/>
  <c r="V35" i="12"/>
  <c r="V34" i="12"/>
  <c r="AA34" i="12" s="1"/>
  <c r="AA33" i="12"/>
  <c r="AA32" i="12"/>
  <c r="V31" i="12"/>
  <c r="AA31" i="12" s="1"/>
  <c r="Q30" i="12"/>
  <c r="AA30" i="12" s="1"/>
  <c r="AA29" i="12"/>
  <c r="AA28" i="12"/>
  <c r="Q28" i="12"/>
  <c r="AP9" i="12"/>
  <c r="AA12" i="12"/>
  <c r="AA11" i="12"/>
  <c r="AA10" i="12"/>
  <c r="AA9" i="12"/>
  <c r="AA8" i="12"/>
  <c r="AA7" i="12"/>
  <c r="V7" i="12"/>
  <c r="BG37" i="10" l="1"/>
  <c r="BG36" i="10"/>
  <c r="BG35" i="10"/>
  <c r="BG34"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<sst xmlns="http://schemas.openxmlformats.org/spreadsheetml/2006/main" count="1098" uniqueCount="634">
  <si>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</si>
  <si>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</si>
  <si>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</si>
  <si>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</si>
  <si>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</si>
  <si>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</si>
  <si>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</si>
  <si>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</si>
  <si>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</si>
  <si>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</si>
  <si>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</si>
  <si>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</si>
  <si>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</si>
  <si>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</si>
  <si>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</si>
  <si>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</si>
  <si>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</si>
  <si>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</si>
  <si>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</si>
  <si>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</si>
  <si>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</si>
  <si>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</si>
  <si>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</si>
  <si>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</si>
  <si>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</si>
  <si>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</si>
  <si>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</si>
  <si>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</si>
  <si>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</si>
  <si>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</si>
  <si>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</si>
  <si>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</si>
  <si>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</si>
  <si>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</si>
  <si>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</si>
  <si>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</si>
  <si>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</si>
  <si>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</si>
  <si>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</si>
  <si>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</si>
  <si>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</si>
  <si>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</si>
  <si>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</si>
  <si>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</si>
  <si>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</si>
  <si>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</si>
  <si>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</si>
  <si>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</si>
  <si>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</si>
  <si>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</si>
  <si>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</si>
  <si>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</si>
  <si>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</si>
  <si>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</si>
  <si>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</si>
  <si>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</si>
  <si>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</si>
  <si>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</si>
  <si>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</si>
  <si>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</si>
  <si>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</si>
  <si>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</si>
  <si>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</si>
  <si>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</si>
  <si>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</si>
  <si>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</si>
  <si>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</si>
  <si>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</si>
  <si>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</si>
  <si>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</si>
  <si>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</si>
  <si>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</si>
  <si>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</si>
  <si>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</si>
  <si>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</si>
  <si>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</si>
  <si>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</si>
  <si>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</si>
  <si>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</si>
  <si>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</si>
  <si>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</si>
  <si>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</si>
  <si>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</si>
  <si>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</si>
  <si>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</si>
  <si>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</si>
  <si>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</si>
  <si>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</si>
  <si>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</si>
  <si>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</si>
  <si>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</si>
  <si>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</si>
  <si>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</si>
  <si>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</si>
  <si>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</si>
  <si>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</si>
  <si>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</si>
  <si>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</si>
  <si>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</si>
  <si>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</si>
  <si>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</si>
  <si>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</si>
  <si>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</si>
  <si>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</si>
  <si>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</si>
  <si>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</si>
  <si>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</si>
  <si>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</si>
  <si>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</si>
  <si>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</si>
  <si>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</si>
  <si>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</si>
  <si>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</si>
  <si>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</si>
  <si>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</si>
  <si>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</si>
  <si>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</si>
  <si>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</si>
  <si>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</si>
  <si>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</si>
  <si>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</si>
  <si>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</si>
  <si>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</si>
  <si>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</si>
  <si>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</si>
  <si>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</si>
  <si>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</si>
  <si>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</si>
  <si>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</si>
  <si>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</si>
  <si>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</si>
  <si>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</si>
  <si>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</si>
  <si>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</si>
  <si>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</si>
  <si>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</si>
  <si>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</si>
  <si>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</si>
  <si>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</si>
  <si>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</si>
  <si>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</si>
  <si>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</si>
  <si>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</si>
  <si>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</si>
  <si>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</si>
  <si>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</si>
  <si>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</si>
  <si>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</si>
  <si>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</si>
  <si>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</si>
  <si>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</si>
  <si>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</si>
  <si>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</si>
  <si>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</si>
  <si>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</si>
  <si>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</si>
  <si>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</si>
  <si>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</si>
  <si>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</si>
  <si>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</si>
  <si>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</si>
  <si>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</si>
  <si>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</si>
  <si>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</si>
  <si>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</si>
  <si>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</si>
  <si>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</si>
  <si>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</si>
  <si>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</si>
  <si>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</si>
  <si>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</si>
  <si>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</si>
  <si>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</si>
  <si>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</si>
  <si>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</si>
  <si>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</si>
  <si>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</si>
  <si>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</si>
  <si>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</si>
  <si>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</si>
  <si>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</si>
  <si>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</si>
  <si>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</si>
  <si>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</si>
  <si>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</si>
  <si>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</si>
  <si>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</si>
  <si>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</si>
  <si>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</si>
  <si>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</si>
  <si>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</si>
  <si>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</si>
  <si>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</si>
  <si>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</si>
  <si>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</si>
  <si>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</si>
  <si>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</si>
  <si>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</si>
  <si>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</si>
  <si>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</si>
  <si>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</si>
  <si>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</si>
  <si>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</si>
  <si>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</si>
  <si>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</si>
  <si>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</si>
  <si>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</si>
  <si>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</si>
  <si>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</si>
  <si>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</si>
  <si>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</si>
  <si>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</si>
  <si>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</si>
  <si>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</si>
  <si>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</si>
  <si>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</si>
  <si>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</si>
  <si>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</si>
  <si>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</si>
  <si>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</si>
  <si>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</si>
  <si>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</si>
  <si>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</si>
  <si>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</si>
  <si>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</si>
  <si>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</si>
  <si>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</si>
  <si>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</si>
  <si>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</si>
  <si>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</si>
  <si>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</si>
  <si>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</si>
  <si>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</si>
  <si>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</si>
  <si>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</si>
  <si>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</si>
  <si>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</si>
  <si>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</si>
  <si>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</si>
  <si>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</si>
  <si>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</si>
  <si>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</si>
  <si>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</si>
  <si>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</si>
  <si>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</si>
  <si>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</si>
  <si>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</si>
  <si>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</si>
  <si>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</si>
  <si>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</si>
  <si>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</si>
  <si>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</si>
  <si>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</si>
  <si>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</si>
  <si>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</si>
  <si>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</si>
  <si>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</si>
  <si>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</si>
  <si>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</si>
  <si>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</si>
  <si>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</si>
  <si>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</si>
  <si>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</si>
  <si>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</si>
  <si>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</si>
  <si>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</si>
  <si>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</si>
  <si>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</si>
  <si>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</si>
  <si>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</si>
  <si>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</si>
  <si>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</si>
  <si>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</si>
  <si>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</si>
  <si>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</si>
  <si>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</si>
  <si>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</si>
  <si>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</si>
  <si>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</si>
  <si>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</si>
  <si>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</si>
  <si>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</si>
  <si>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</si>
  <si>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</si>
  <si>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</si>
  <si>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</si>
  <si>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</si>
  <si>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</si>
  <si>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</si>
  <si>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</si>
  <si>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</si>
  <si>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</si>
  <si>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</si>
  <si>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</si>
  <si>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</si>
  <si>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</si>
  <si>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</si>
  <si>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</si>
  <si>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</si>
  <si>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</si>
  <si>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</si>
  <si>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</si>
  <si>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</si>
  <si>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</si>
  <si>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</si>
  <si>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</si>
  <si>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</si>
  <si>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</si>
  <si>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</si>
  <si>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</si>
  <si>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</si>
  <si>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</si>
  <si>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</si>
  <si>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</si>
  <si>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</si>
  <si>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</si>
  <si>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</si>
  <si>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</si>
  <si>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</si>
  <si>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</si>
  <si>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</si>
  <si>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</si>
  <si>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</si>
  <si>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</si>
  <si>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</si>
  <si>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</si>
  <si>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</si>
  <si>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</si>
  <si>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</si>
  <si>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</si>
  <si>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</si>
  <si>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</si>
  <si>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</si>
  <si>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</si>
  <si>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</si>
  <si>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</si>
  <si>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</si>
  <si>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</si>
  <si>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</si>
  <si>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</si>
  <si>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</si>
  <si>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</si>
  <si>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</si>
  <si>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</si>
  <si>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</si>
  <si>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</si>
  <si>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</si>
  <si>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</si>
  <si>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</si>
  <si>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</si>
  <si>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</si>
  <si>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</si>
  <si>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</si>
  <si>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</si>
  <si>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</si>
  <si>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</si>
  <si>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</si>
  <si>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</si>
  <si>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</si>
  <si>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</si>
  <si>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</si>
  <si>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</si>
  <si>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</si>
  <si>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</si>
  <si>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</si>
  <si>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</si>
  <si>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</si>
  <si>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</si>
  <si>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</si>
  <si>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</si>
  <si>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</si>
  <si>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</si>
  <si>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</si>
  <si>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</si>
  <si>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</si>
  <si>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</si>
  <si>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</si>
  <si>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</si>
  <si>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</si>
  <si>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</si>
  <si>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</si>
  <si>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</si>
  <si>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</si>
  <si>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</si>
  <si>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</si>
  <si>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</si>
  <si>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</si>
  <si>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</si>
  <si>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</si>
  <si>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</si>
  <si>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</si>
  <si>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</si>
  <si>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香椎駅周辺土地区画整理事業特別会計</t>
    <phoneticPr fontId="5"/>
  </si>
  <si>
    <t>貝塚駅周辺土地区画整理事業特別会計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</si>
  <si>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</si>
  <si>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</si>
  <si>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</si>
  <si>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</si>
  <si>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</si>
  <si>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</si>
  <si>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</si>
  <si>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</si>
  <si>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</si>
  <si>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</si>
  <si>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</si>
  <si>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</si>
  <si>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</si>
  <si>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</si>
  <si>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</si>
  <si>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</si>
  <si>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</si>
  <si>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</si>
  <si>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モーターボート競走事業会計</t>
    <phoneticPr fontId="5"/>
  </si>
  <si>
    <t>法適用企業</t>
    <phoneticPr fontId="5"/>
  </si>
  <si>
    <t>下水道事業会計</t>
    <phoneticPr fontId="5"/>
  </si>
  <si>
    <t>法適用企業</t>
    <phoneticPr fontId="5"/>
  </si>
  <si>
    <t>水道事業会計</t>
    <phoneticPr fontId="5"/>
  </si>
  <si>
    <t>工業用水道事業会計</t>
    <phoneticPr fontId="5"/>
  </si>
  <si>
    <t>高速鉄道事業会計</t>
    <phoneticPr fontId="5"/>
  </si>
  <si>
    <t>-</t>
    <phoneticPr fontId="5"/>
  </si>
  <si>
    <t>集落排水事業特別会計</t>
    <phoneticPr fontId="5"/>
  </si>
  <si>
    <t>法非適用企業</t>
    <phoneticPr fontId="5"/>
  </si>
  <si>
    <t>中央卸売市場特別会計</t>
    <phoneticPr fontId="5"/>
  </si>
  <si>
    <t>法非適用企業</t>
    <phoneticPr fontId="5"/>
  </si>
  <si>
    <t>市営渡船事業特別会計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</si>
  <si>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</si>
  <si>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</si>
  <si>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</si>
  <si>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</si>
  <si>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</si>
  <si>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</si>
  <si>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</si>
  <si>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</si>
  <si>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</si>
  <si>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</si>
  <si>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</si>
  <si>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</si>
  <si>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</si>
  <si>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</si>
  <si>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</si>
  <si>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</si>
  <si>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</si>
  <si>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</si>
  <si>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</si>
  <si>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</si>
  <si>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</si>
  <si>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</si>
  <si>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</si>
  <si>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</si>
  <si>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</si>
  <si>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</si>
  <si>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</si>
  <si>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</si>
  <si>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</si>
  <si>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</si>
  <si>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</si>
  <si>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</si>
  <si>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</si>
  <si>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</si>
  <si>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</si>
  <si>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</si>
  <si>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</si>
  <si>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</si>
  <si>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</si>
  <si>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</si>
  <si>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</si>
  <si>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</si>
  <si>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</si>
  <si>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</si>
  <si>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</si>
  <si>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</si>
  <si>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</si>
  <si>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</si>
  <si>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</si>
  <si>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</si>
  <si>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</si>
  <si>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</si>
  <si>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</si>
  <si>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</si>
  <si>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</si>
  <si>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</si>
  <si>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</si>
  <si>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</si>
  <si>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</si>
  <si>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</si>
  <si>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</si>
  <si>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</si>
  <si>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</si>
  <si>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</si>
  <si>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</si>
  <si>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</si>
  <si>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</si>
  <si>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</si>
  <si>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</si>
  <si>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</si>
  <si>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</si>
  <si>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</si>
  <si>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</si>
  <si>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</si>
  <si>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</si>
  <si>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</si>
  <si>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</si>
  <si>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</si>
  <si>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</si>
  <si>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</si>
  <si>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</si>
  <si>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</si>
  <si>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</si>
  <si>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</si>
  <si>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</si>
  <si>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</si>
  <si>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</si>
  <si>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</si>
  <si>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</si>
  <si>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</si>
  <si>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</si>
  <si>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</si>
  <si>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</si>
  <si>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</si>
  <si>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</si>
  <si>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</si>
  <si>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</si>
  <si>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</si>
  <si>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</si>
  <si>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</si>
  <si>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</si>
  <si>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</si>
  <si>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</si>
  <si>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</si>
  <si>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</si>
  <si>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</si>
  <si>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</si>
  <si>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</si>
  <si>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</si>
  <si>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</si>
  <si>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</si>
  <si>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</si>
  <si>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</si>
  <si>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</si>
  <si>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</si>
  <si>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</si>
  <si>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</si>
  <si>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</si>
  <si>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</si>
  <si>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</si>
  <si>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</si>
  <si>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</si>
  <si>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</si>
  <si>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</si>
  <si>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</si>
  <si>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</si>
  <si>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</si>
  <si>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</si>
  <si>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</si>
  <si>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</si>
  <si>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</si>
  <si>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</si>
  <si>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</si>
  <si>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</si>
  <si>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</si>
  <si>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</si>
  <si>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</si>
  <si>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</si>
  <si>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</si>
  <si>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</si>
  <si>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</si>
  <si>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</si>
  <si>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</si>
  <si>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</si>
  <si>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</si>
  <si>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</si>
  <si>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モーターボート競走事業会計</t>
  </si>
  <si>
    <t>下水道事業会計</t>
  </si>
  <si>
    <t>水道事業会計</t>
  </si>
  <si>
    <t>一般会計</t>
  </si>
  <si>
    <t>国民健康保険事業特別会計</t>
  </si>
  <si>
    <t>介護保険事業特別会計</t>
  </si>
  <si>
    <t>工業用水道事業会計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</si>
  <si>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</si>
  <si>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</si>
  <si>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</si>
  <si>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</si>
  <si>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</si>
  <si>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</si>
  <si>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</si>
  <si>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</si>
  <si>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</si>
  <si>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（公財）福岡市緑のまちづくり協会</t>
  </si>
  <si>
    <t>○</t>
  </si>
  <si>
    <t>（一財）福岡コンベンションセンター</t>
  </si>
  <si>
    <t>（公財）福岡市中小企業従業員福祉協会</t>
  </si>
  <si>
    <t>（公財）福岡観光コンベンションビューロー</t>
  </si>
  <si>
    <t>（公財）福岡市水道サービス公社</t>
  </si>
  <si>
    <t>（公財）福岡市教育振興会</t>
  </si>
  <si>
    <t>福岡市教育振興会</t>
  </si>
  <si>
    <t>（公財）福岡市スポーツ協会</t>
  </si>
  <si>
    <t>（公財）福岡市文化芸術振興財団</t>
  </si>
  <si>
    <t>（公財）福岡市学校給食公社</t>
  </si>
  <si>
    <t>（公財）九州先端科学技術研究所</t>
  </si>
  <si>
    <t>（公財）福岡よかトピア国際交流財団</t>
  </si>
  <si>
    <t>（公財）福岡アジア都市研究所</t>
  </si>
  <si>
    <t>（公財）博多駅地区土地区画整理記念会館</t>
  </si>
  <si>
    <t>（公財）福岡市施設整備公社</t>
  </si>
  <si>
    <t>博多港開発（株）</t>
  </si>
  <si>
    <t>福岡タワー（株）</t>
  </si>
  <si>
    <t>（株）福岡ソフトリサーチパーク</t>
  </si>
  <si>
    <t>（株）福岡クリーンエナジー</t>
  </si>
  <si>
    <t>博多港ふ頭（株）</t>
  </si>
  <si>
    <t>（株）博多座</t>
  </si>
  <si>
    <t>サンセルコビル管理（株）</t>
  </si>
  <si>
    <t>福岡地下街開発（株）</t>
  </si>
  <si>
    <t>福岡市住宅供給公社</t>
  </si>
  <si>
    <t>（公財）ふくおか環境財団</t>
  </si>
  <si>
    <t>（一財）博多海員会館</t>
  </si>
  <si>
    <t>（地独）福岡市立病院機構</t>
  </si>
  <si>
    <t>福岡北九州高速道路公社</t>
  </si>
  <si>
    <t>福岡県道路公社</t>
  </si>
  <si>
    <t>福岡市社会福祉事業団</t>
  </si>
  <si>
    <t>アクロス福岡</t>
  </si>
  <si>
    <t>福岡都市圏広域行政事業組合（普通会計）</t>
  </si>
  <si>
    <t>福岡都市圏広域行政事業組合（事業会計）</t>
  </si>
  <si>
    <t>福岡県自治振興組合</t>
  </si>
  <si>
    <t>糟屋郡篠栗町外一市五町財産組合</t>
  </si>
  <si>
    <t>北筑昇華苑組合</t>
  </si>
  <si>
    <t>福岡都市圏南部環境事業組合</t>
  </si>
  <si>
    <t>粕屋郡粕屋町外1市水利組合</t>
  </si>
  <si>
    <t>福岡県後期高齢者医療広域連合</t>
  </si>
  <si>
    <t>福岡地区水道企業団</t>
  </si>
  <si>
    <t>法適用企業</t>
  </si>
  <si>
    <t>庁舎建設等資金積立金</t>
    <phoneticPr fontId="5"/>
  </si>
  <si>
    <t>こども未来基金</t>
    <phoneticPr fontId="5"/>
  </si>
  <si>
    <t>高速鉄道建設基金</t>
    <phoneticPr fontId="5"/>
  </si>
  <si>
    <t>ユニバーシアード福岡大会記念スポーツ振興基金</t>
    <phoneticPr fontId="5"/>
  </si>
  <si>
    <t>市営住宅修繕基金</t>
    <rPh sb="4" eb="6">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</si>
</sst>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BACF-413E-BB3B-E359E9108E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52788</c:v>
                </c:pt>
                <c:pt idx="1">
                  <c:v>55470</c:v>
                </c:pt>
                <c:pt idx="2">
                  <c:v>60226</c:v>
                </c:pt>
                <c:pt idx="3">
                  <c:v>61693</c:v>
                </c:pt>
                <c:pt idx="4">
                  <c:v>55436</c:v>
                </c:pt>
              </c:numCache>
            </c:numRef>
          </c:val>
          <c:smooth val="0"/>
          <c:extLst>
            <c:ext xmlns:c16="http://schemas.microsoft.com/office/drawing/2014/chart" uri="{C3380CC4-5D6E-409C-BE32-E72D297353CC}">
              <c16:uniqueId val="{00000001-BACF-413E-BB3B-E359E9108E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2.38</c:v>
                </c:pt>
                <c:pt idx="1">
                  <c:v>2.2200000000000002</c:v>
                </c:pt>
                <c:pt idx="2">
                  <c:v>2.02</c:v>
                </c:pt>
                <c:pt idx="3">
                  <c:v>2.42</c:v>
                </c:pt>
                <c:pt idx="4">
                  <c:v>2.23</c:v>
                </c:pt>
              </c:numCache>
            </c:numRef>
          </c:val>
          <c:extLst>
            <c:ext xmlns:c16="http://schemas.microsoft.com/office/drawing/2014/chart" uri="{C3380CC4-5D6E-409C-BE32-E72D297353CC}">
              <c16:uniqueId val="{00000000-BA15-4CBF-A2EF-C34B373968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7.59</c:v>
                </c:pt>
                <c:pt idx="1">
                  <c:v>8.08</c:v>
                </c:pt>
                <c:pt idx="2">
                  <c:v>8.6199999999999992</c:v>
                </c:pt>
                <c:pt idx="3">
                  <c:v>7.88</c:v>
                </c:pt>
                <c:pt idx="4">
                  <c:v>8.33</c:v>
                </c:pt>
              </c:numCache>
            </c:numRef>
          </c:val>
          <c:extLst>
            <c:ext xmlns:c16="http://schemas.microsoft.com/office/drawing/2014/chart" uri="{C3380CC4-5D6E-409C-BE32-E72D297353CC}">
              <c16:uniqueId val="{00000001-BA15-4CBF-A2EF-C34B373968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0.39</c:v>
                </c:pt>
                <c:pt idx="2">
                  <c:v>0.49</c:v>
                </c:pt>
                <c:pt idx="3">
                  <c:v>0.22</c:v>
                </c:pt>
                <c:pt idx="4">
                  <c:v>0.04</c:v>
                </c:pt>
              </c:numCache>
            </c:numRef>
          </c:val>
          <c:smooth val="0"/>
          <c:extLst>
            <c:ext xmlns:c16="http://schemas.microsoft.com/office/drawing/2014/chart" uri="{C3380CC4-5D6E-409C-BE32-E72D297353CC}">
              <c16:uniqueId val="{00000002-BA15-4CBF-A2EF-C34B373968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0.34</c:v>
                </c:pt>
                <c:pt idx="8">
                  <c:v>#N/A</c:v>
                </c:pt>
                <c:pt idx="9">
                  <c:v>0</c:v>
                </c:pt>
              </c:numCache>
            </c:numRef>
          </c:val>
          <c:extLst>
            <c:ext xmlns:c16="http://schemas.microsoft.com/office/drawing/2014/chart" uri="{C3380CC4-5D6E-409C-BE32-E72D297353CC}">
              <c16:uniqueId val="{00000000-8EE2-4A13-A19A-547A452D2E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2-4A13-A19A-547A452D2E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0.03</c:v>
                </c:pt>
                <c:pt idx="8">
                  <c:v>#N/A</c:v>
                </c:pt>
                <c:pt idx="9">
                  <c:v>0.05</c:v>
                </c:pt>
              </c:numCache>
            </c:numRef>
          </c:val>
          <c:extLst>
            <c:ext xmlns:c16="http://schemas.microsoft.com/office/drawing/2014/chart" uri="{C3380CC4-5D6E-409C-BE32-E72D297353CC}">
              <c16:uniqueId val="{00000002-8EE2-4A13-A19A-547A452D2ED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0.08</c:v>
                </c:pt>
                <c:pt idx="4">
                  <c:v>#N/A</c:v>
                </c:pt>
                <c:pt idx="5">
                  <c:v>0.1</c:v>
                </c:pt>
                <c:pt idx="6">
                  <c:v>#N/A</c:v>
                </c:pt>
                <c:pt idx="7">
                  <c:v>0.11</c:v>
                </c:pt>
                <c:pt idx="8">
                  <c:v>#N/A</c:v>
                </c:pt>
                <c:pt idx="9">
                  <c:v>0.13</c:v>
                </c:pt>
              </c:numCache>
            </c:numRef>
          </c:val>
          <c:extLst>
            <c:ext xmlns:c16="http://schemas.microsoft.com/office/drawing/2014/chart" uri="{C3380CC4-5D6E-409C-BE32-E72D297353CC}">
              <c16:uniqueId val="{00000003-8EE2-4A13-A19A-547A452D2ED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0.11</c:v>
                </c:pt>
                <c:pt idx="4">
                  <c:v>#N/A</c:v>
                </c:pt>
                <c:pt idx="5">
                  <c:v>0.35</c:v>
                </c:pt>
                <c:pt idx="6">
                  <c:v>#N/A</c:v>
                </c:pt>
                <c:pt idx="7">
                  <c:v>0.24</c:v>
                </c:pt>
                <c:pt idx="8">
                  <c:v>#N/A</c:v>
                </c:pt>
                <c:pt idx="9">
                  <c:v>0.24</c:v>
                </c:pt>
              </c:numCache>
            </c:numRef>
          </c:val>
          <c:extLst>
            <c:ext xmlns:c16="http://schemas.microsoft.com/office/drawing/2014/chart" uri="{C3380CC4-5D6E-409C-BE32-E72D297353CC}">
              <c16:uniqueId val="{00000004-8EE2-4A13-A19A-547A452D2E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0.89</c:v>
                </c:pt>
                <c:pt idx="2">
                  <c:v>#N/A</c:v>
                </c:pt>
                <c:pt idx="3">
                  <c:v>0.55000000000000004</c:v>
                </c:pt>
                <c:pt idx="4">
                  <c:v>#N/A</c:v>
                </c:pt>
                <c:pt idx="5">
                  <c:v>0.85</c:v>
                </c:pt>
                <c:pt idx="6">
                  <c:v>#N/A</c:v>
                </c:pt>
                <c:pt idx="7">
                  <c:v>0.73</c:v>
                </c:pt>
                <c:pt idx="8">
                  <c:v>#N/A</c:v>
                </c:pt>
                <c:pt idx="9">
                  <c:v>0.77</c:v>
                </c:pt>
              </c:numCache>
            </c:numRef>
          </c:val>
          <c:extLst>
            <c:ext xmlns:c16="http://schemas.microsoft.com/office/drawing/2014/chart" uri="{C3380CC4-5D6E-409C-BE32-E72D297353CC}">
              <c16:uniqueId val="{00000005-8EE2-4A13-A19A-547A452D2ED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2.37</c:v>
                </c:pt>
                <c:pt idx="2">
                  <c:v>#N/A</c:v>
                </c:pt>
                <c:pt idx="3">
                  <c:v>2.21</c:v>
                </c:pt>
                <c:pt idx="4">
                  <c:v>#N/A</c:v>
                </c:pt>
                <c:pt idx="5">
                  <c:v>2.0099999999999998</c:v>
                </c:pt>
                <c:pt idx="6">
                  <c:v>#N/A</c:v>
                </c:pt>
                <c:pt idx="7">
                  <c:v>2.0699999999999998</c:v>
                </c:pt>
                <c:pt idx="8">
                  <c:v>#N/A</c:v>
                </c:pt>
                <c:pt idx="9">
                  <c:v>2.23</c:v>
                </c:pt>
              </c:numCache>
            </c:numRef>
          </c:val>
          <c:extLst>
            <c:ext xmlns:c16="http://schemas.microsoft.com/office/drawing/2014/chart" uri="{C3380CC4-5D6E-409C-BE32-E72D297353CC}">
              <c16:uniqueId val="{00000006-8EE2-4A13-A19A-547A452D2ED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1.95</c:v>
                </c:pt>
                <c:pt idx="2">
                  <c:v>#N/A</c:v>
                </c:pt>
                <c:pt idx="3">
                  <c:v>2.1800000000000002</c:v>
                </c:pt>
                <c:pt idx="4">
                  <c:v>#N/A</c:v>
                </c:pt>
                <c:pt idx="5">
                  <c:v>2.71</c:v>
                </c:pt>
                <c:pt idx="6">
                  <c:v>#N/A</c:v>
                </c:pt>
                <c:pt idx="7">
                  <c:v>2.4700000000000002</c:v>
                </c:pt>
                <c:pt idx="8">
                  <c:v>#N/A</c:v>
                </c:pt>
                <c:pt idx="9">
                  <c:v>2.85</c:v>
                </c:pt>
              </c:numCache>
            </c:numRef>
          </c:val>
          <c:extLst>
            <c:ext xmlns:c16="http://schemas.microsoft.com/office/drawing/2014/chart" uri="{C3380CC4-5D6E-409C-BE32-E72D297353CC}">
              <c16:uniqueId val="{00000007-8EE2-4A13-A19A-547A452D2ED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3.51</c:v>
                </c:pt>
                <c:pt idx="2">
                  <c:v>#N/A</c:v>
                </c:pt>
                <c:pt idx="3">
                  <c:v>3.76</c:v>
                </c:pt>
                <c:pt idx="4">
                  <c:v>#N/A</c:v>
                </c:pt>
                <c:pt idx="5">
                  <c:v>3.72</c:v>
                </c:pt>
                <c:pt idx="6">
                  <c:v>#N/A</c:v>
                </c:pt>
                <c:pt idx="7">
                  <c:v>3.07</c:v>
                </c:pt>
                <c:pt idx="8">
                  <c:v>#N/A</c:v>
                </c:pt>
                <c:pt idx="9">
                  <c:v>2.85</c:v>
                </c:pt>
              </c:numCache>
            </c:numRef>
          </c:val>
          <c:extLst>
            <c:ext xmlns:c16="http://schemas.microsoft.com/office/drawing/2014/chart" uri="{C3380CC4-5D6E-409C-BE32-E72D297353CC}">
              <c16:uniqueId val="{00000008-8EE2-4A13-A19A-547A452D2ED2}"/>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2.52</c:v>
                </c:pt>
                <c:pt idx="2">
                  <c:v>#N/A</c:v>
                </c:pt>
                <c:pt idx="3">
                  <c:v>2.58</c:v>
                </c:pt>
                <c:pt idx="4">
                  <c:v>#N/A</c:v>
                </c:pt>
                <c:pt idx="5">
                  <c:v>2.88</c:v>
                </c:pt>
                <c:pt idx="6">
                  <c:v>#N/A</c:v>
                </c:pt>
                <c:pt idx="7">
                  <c:v>4.04</c:v>
                </c:pt>
                <c:pt idx="8">
                  <c:v>#N/A</c:v>
                </c:pt>
                <c:pt idx="9">
                  <c:v>4.51</c:v>
                </c:pt>
              </c:numCache>
            </c:numRef>
          </c:val>
          <c:extLst>
            <c:ext xmlns:c16="http://schemas.microsoft.com/office/drawing/2014/chart" uri="{C3380CC4-5D6E-409C-BE32-E72D297353CC}">
              <c16:uniqueId val="{00000009-8EE2-4A13-A19A-547A452D2E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90643</c:v>
                </c:pt>
                <c:pt idx="5">
                  <c:v>96042</c:v>
                </c:pt>
                <c:pt idx="8">
                  <c:v>93445</c:v>
                </c:pt>
                <c:pt idx="11">
                  <c:v>88434</c:v>
                </c:pt>
                <c:pt idx="14">
                  <c:v>92457</c:v>
                </c:pt>
              </c:numCache>
            </c:numRef>
          </c:val>
          <c:extLst>
            <c:ext xmlns:c16="http://schemas.microsoft.com/office/drawing/2014/chart" uri="{C3380CC4-5D6E-409C-BE32-E72D297353CC}">
              <c16:uniqueId val="{00000000-DB9E-44E9-A35C-63AAC02410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8</c:v>
                </c:pt>
                <c:pt idx="3">
                  <c:v>3</c:v>
                </c:pt>
                <c:pt idx="6">
                  <c:v>9</c:v>
                </c:pt>
                <c:pt idx="9">
                  <c:v>9</c:v>
                </c:pt>
                <c:pt idx="12">
                  <c:v>1</c:v>
                </c:pt>
              </c:numCache>
            </c:numRef>
          </c:val>
          <c:extLst>
            <c:ext xmlns:c16="http://schemas.microsoft.com/office/drawing/2014/chart" uri="{C3380CC4-5D6E-409C-BE32-E72D297353CC}">
              <c16:uniqueId val="{00000001-DB9E-44E9-A35C-63AAC02410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4050</c:v>
                </c:pt>
                <c:pt idx="3">
                  <c:v>4202</c:v>
                </c:pt>
                <c:pt idx="6">
                  <c:v>4172</c:v>
                </c:pt>
                <c:pt idx="9">
                  <c:v>4382</c:v>
                </c:pt>
                <c:pt idx="12">
                  <c:v>3911</c:v>
                </c:pt>
              </c:numCache>
            </c:numRef>
          </c:val>
          <c:extLst>
            <c:ext xmlns:c16="http://schemas.microsoft.com/office/drawing/2014/chart" uri="{C3380CC4-5D6E-409C-BE32-E72D297353CC}">
              <c16:uniqueId val="{00000002-DB9E-44E9-A35C-63AAC02410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203</c:v>
                </c:pt>
                <c:pt idx="3">
                  <c:v>348</c:v>
                </c:pt>
                <c:pt idx="6">
                  <c:v>362</c:v>
                </c:pt>
                <c:pt idx="9">
                  <c:v>357</c:v>
                </c:pt>
                <c:pt idx="12">
                  <c:v>350</c:v>
                </c:pt>
              </c:numCache>
            </c:numRef>
          </c:val>
          <c:extLst>
            <c:ext xmlns:c16="http://schemas.microsoft.com/office/drawing/2014/chart" uri="{C3380CC4-5D6E-409C-BE32-E72D297353CC}">
              <c16:uniqueId val="{00000003-DB9E-44E9-A35C-63AAC02410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25284</c:v>
                </c:pt>
                <c:pt idx="3">
                  <c:v>23629</c:v>
                </c:pt>
                <c:pt idx="6">
                  <c:v>22987</c:v>
                </c:pt>
                <c:pt idx="9">
                  <c:v>22883</c:v>
                </c:pt>
                <c:pt idx="12">
                  <c:v>22974</c:v>
                </c:pt>
              </c:numCache>
            </c:numRef>
          </c:val>
          <c:extLst>
            <c:ext xmlns:c16="http://schemas.microsoft.com/office/drawing/2014/chart" uri="{C3380CC4-5D6E-409C-BE32-E72D297353CC}">
              <c16:uniqueId val="{00000004-DB9E-44E9-A35C-63AAC02410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41622</c:v>
                </c:pt>
                <c:pt idx="3">
                  <c:v>41165</c:v>
                </c:pt>
                <c:pt idx="6">
                  <c:v>41895</c:v>
                </c:pt>
                <c:pt idx="9">
                  <c:v>43385</c:v>
                </c:pt>
                <c:pt idx="12">
                  <c:v>44370</c:v>
                </c:pt>
              </c:numCache>
            </c:numRef>
          </c:val>
          <c:extLst>
            <c:ext xmlns:c16="http://schemas.microsoft.com/office/drawing/2014/chart" uri="{C3380CC4-5D6E-409C-BE32-E72D297353CC}">
              <c16:uniqueId val="{00000005-DB9E-44E9-A35C-63AAC02410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2261</c:v>
                </c:pt>
                <c:pt idx="3">
                  <c:v>606</c:v>
                </c:pt>
                <c:pt idx="6">
                  <c:v>299</c:v>
                </c:pt>
                <c:pt idx="9">
                  <c:v>0</c:v>
                </c:pt>
                <c:pt idx="12">
                  <c:v>0</c:v>
                </c:pt>
              </c:numCache>
            </c:numRef>
          </c:val>
          <c:extLst>
            <c:ext xmlns:c16="http://schemas.microsoft.com/office/drawing/2014/chart" uri="{C3380CC4-5D6E-409C-BE32-E72D297353CC}">
              <c16:uniqueId val="{00000006-DB9E-44E9-A35C-63AAC02410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54737</c:v>
                </c:pt>
                <c:pt idx="3">
                  <c:v>60635</c:v>
                </c:pt>
                <c:pt idx="6">
                  <c:v>57519</c:v>
                </c:pt>
                <c:pt idx="9">
                  <c:v>48439</c:v>
                </c:pt>
                <c:pt idx="12">
                  <c:v>52383</c:v>
                </c:pt>
              </c:numCache>
            </c:numRef>
          </c:val>
          <c:extLst>
            <c:ext xmlns:c16="http://schemas.microsoft.com/office/drawing/2014/chart" uri="{C3380CC4-5D6E-409C-BE32-E72D297353CC}">
              <c16:uniqueId val="{00000007-DB9E-44E9-A35C-63AAC02410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37522</c:v>
                </c:pt>
                <c:pt idx="2">
                  <c:v>#N/A</c:v>
                </c:pt>
                <c:pt idx="3">
                  <c:v>#N/A</c:v>
                </c:pt>
                <c:pt idx="4">
                  <c:v>34546</c:v>
                </c:pt>
                <c:pt idx="5">
                  <c:v>#N/A</c:v>
                </c:pt>
                <c:pt idx="6">
                  <c:v>#N/A</c:v>
                </c:pt>
                <c:pt idx="7">
                  <c:v>33798</c:v>
                </c:pt>
                <c:pt idx="8">
                  <c:v>#N/A</c:v>
                </c:pt>
                <c:pt idx="9">
                  <c:v>#N/A</c:v>
                </c:pt>
                <c:pt idx="10">
                  <c:v>31021</c:v>
                </c:pt>
                <c:pt idx="11">
                  <c:v>#N/A</c:v>
                </c:pt>
                <c:pt idx="12">
                  <c:v>#N/A</c:v>
                </c:pt>
                <c:pt idx="13">
                  <c:v>31532</c:v>
                </c:pt>
                <c:pt idx="14">
                  <c:v>#N/A</c:v>
                </c:pt>
              </c:numCache>
            </c:numRef>
          </c:val>
          <c:smooth val="0"/>
          <c:extLst>
            <c:ext xmlns:c16="http://schemas.microsoft.com/office/drawing/2014/chart" uri="{C3380CC4-5D6E-409C-BE32-E72D297353CC}">
              <c16:uniqueId val="{00000008-DB9E-44E9-A35C-63AAC02410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851506</c:v>
                </c:pt>
                <c:pt idx="5">
                  <c:v>845402</c:v>
                </c:pt>
                <c:pt idx="8">
                  <c:v>843488</c:v>
                </c:pt>
                <c:pt idx="11">
                  <c:v>847439</c:v>
                </c:pt>
                <c:pt idx="14">
                  <c:v>832371</c:v>
                </c:pt>
              </c:numCache>
            </c:numRef>
          </c:val>
          <c:extLst>
            <c:ext xmlns:c16="http://schemas.microsoft.com/office/drawing/2014/chart" uri="{C3380CC4-5D6E-409C-BE32-E72D297353CC}">
              <c16:uniqueId val="{00000000-8B19-487C-B071-95C9F63BC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293342</c:v>
                </c:pt>
                <c:pt idx="5">
                  <c:v>283458</c:v>
                </c:pt>
                <c:pt idx="8">
                  <c:v>266110</c:v>
                </c:pt>
                <c:pt idx="11">
                  <c:v>278154</c:v>
                </c:pt>
                <c:pt idx="14">
                  <c:v>284406</c:v>
                </c:pt>
              </c:numCache>
            </c:numRef>
          </c:val>
          <c:extLst>
            <c:ext xmlns:c16="http://schemas.microsoft.com/office/drawing/2014/chart" uri="{C3380CC4-5D6E-409C-BE32-E72D297353CC}">
              <c16:uniqueId val="{00000001-8B19-487C-B071-95C9F63BC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256370</c:v>
                </c:pt>
                <c:pt idx="5">
                  <c:v>282212</c:v>
                </c:pt>
                <c:pt idx="8">
                  <c:v>295511</c:v>
                </c:pt>
                <c:pt idx="11">
                  <c:v>336218</c:v>
                </c:pt>
                <c:pt idx="14">
                  <c:v>378563</c:v>
                </c:pt>
              </c:numCache>
            </c:numRef>
          </c:val>
          <c:extLst>
            <c:ext xmlns:c16="http://schemas.microsoft.com/office/drawing/2014/chart" uri="{C3380CC4-5D6E-409C-BE32-E72D297353CC}">
              <c16:uniqueId val="{00000002-8B19-487C-B071-95C9F63BC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19-487C-B071-95C9F63BC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9-487C-B071-95C9F63BC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18602</c:v>
                </c:pt>
                <c:pt idx="3">
                  <c:v>15476</c:v>
                </c:pt>
                <c:pt idx="6">
                  <c:v>19326</c:v>
                </c:pt>
                <c:pt idx="9">
                  <c:v>9955</c:v>
                </c:pt>
                <c:pt idx="12">
                  <c:v>13031</c:v>
                </c:pt>
              </c:numCache>
            </c:numRef>
          </c:val>
          <c:extLst>
            <c:ext xmlns:c16="http://schemas.microsoft.com/office/drawing/2014/chart" uri="{C3380CC4-5D6E-409C-BE32-E72D297353CC}">
              <c16:uniqueId val="{00000005-8B19-487C-B071-95C9F63BC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92791</c:v>
                </c:pt>
                <c:pt idx="3">
                  <c:v>91931</c:v>
                </c:pt>
                <c:pt idx="6">
                  <c:v>90696</c:v>
                </c:pt>
                <c:pt idx="9">
                  <c:v>88203</c:v>
                </c:pt>
                <c:pt idx="12">
                  <c:v>87241</c:v>
                </c:pt>
              </c:numCache>
            </c:numRef>
          </c:val>
          <c:extLst>
            <c:ext xmlns:c16="http://schemas.microsoft.com/office/drawing/2014/chart" uri="{C3380CC4-5D6E-409C-BE32-E72D297353CC}">
              <c16:uniqueId val="{00000006-8B19-487C-B071-95C9F63BC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3747</c:v>
                </c:pt>
                <c:pt idx="3">
                  <c:v>3458</c:v>
                </c:pt>
                <c:pt idx="6">
                  <c:v>3162</c:v>
                </c:pt>
                <c:pt idx="9">
                  <c:v>2824</c:v>
                </c:pt>
                <c:pt idx="12">
                  <c:v>2488</c:v>
                </c:pt>
              </c:numCache>
            </c:numRef>
          </c:val>
          <c:extLst>
            <c:ext xmlns:c16="http://schemas.microsoft.com/office/drawing/2014/chart" uri="{C3380CC4-5D6E-409C-BE32-E72D297353CC}">
              <c16:uniqueId val="{00000007-8B19-487C-B071-95C9F63BC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285198</c:v>
                </c:pt>
                <c:pt idx="3">
                  <c:v>269493</c:v>
                </c:pt>
                <c:pt idx="6">
                  <c:v>256858</c:v>
                </c:pt>
                <c:pt idx="9">
                  <c:v>251685</c:v>
                </c:pt>
                <c:pt idx="12">
                  <c:v>259475</c:v>
                </c:pt>
              </c:numCache>
            </c:numRef>
          </c:val>
          <c:extLst>
            <c:ext xmlns:c16="http://schemas.microsoft.com/office/drawing/2014/chart" uri="{C3380CC4-5D6E-409C-BE32-E72D297353CC}">
              <c16:uniqueId val="{00000008-8B19-487C-B071-95C9F63BC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32524</c:v>
                </c:pt>
                <c:pt idx="3">
                  <c:v>26964</c:v>
                </c:pt>
                <c:pt idx="6">
                  <c:v>29129</c:v>
                </c:pt>
                <c:pt idx="9">
                  <c:v>33552</c:v>
                </c:pt>
                <c:pt idx="12">
                  <c:v>30889</c:v>
                </c:pt>
              </c:numCache>
            </c:numRef>
          </c:val>
          <c:extLst>
            <c:ext xmlns:c16="http://schemas.microsoft.com/office/drawing/2014/chart" uri="{C3380CC4-5D6E-409C-BE32-E72D297353CC}">
              <c16:uniqueId val="{00000009-8B19-487C-B071-95C9F63BC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1409307</c:v>
                </c:pt>
                <c:pt idx="3">
                  <c:v>1408879</c:v>
                </c:pt>
                <c:pt idx="6">
                  <c:v>1400373</c:v>
                </c:pt>
                <c:pt idx="9">
                  <c:v>1401546</c:v>
                </c:pt>
                <c:pt idx="12">
                  <c:v>1387606</c:v>
                </c:pt>
              </c:numCache>
            </c:numRef>
          </c:val>
          <c:extLst>
            <c:ext xmlns:c16="http://schemas.microsoft.com/office/drawing/2014/chart" uri="{C3380CC4-5D6E-409C-BE32-E72D297353CC}">
              <c16:uniqueId val="{0000000A-8B19-487C-B071-95C9F63BC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440952</c:v>
                </c:pt>
                <c:pt idx="2">
                  <c:v>#N/A</c:v>
                </c:pt>
                <c:pt idx="3">
                  <c:v>#N/A</c:v>
                </c:pt>
                <c:pt idx="4">
                  <c:v>405131</c:v>
                </c:pt>
                <c:pt idx="5">
                  <c:v>#N/A</c:v>
                </c:pt>
                <c:pt idx="6">
                  <c:v>#N/A</c:v>
                </c:pt>
                <c:pt idx="7">
                  <c:v>394436</c:v>
                </c:pt>
                <c:pt idx="8">
                  <c:v>#N/A</c:v>
                </c:pt>
                <c:pt idx="9">
                  <c:v>#N/A</c:v>
                </c:pt>
                <c:pt idx="10">
                  <c:v>325955</c:v>
                </c:pt>
                <c:pt idx="11">
                  <c:v>#N/A</c:v>
                </c:pt>
                <c:pt idx="12">
                  <c:v>#N/A</c:v>
                </c:pt>
                <c:pt idx="13">
                  <c:v>285389</c:v>
                </c:pt>
                <c:pt idx="14">
                  <c:v>#N/A</c:v>
                </c:pt>
              </c:numCache>
            </c:numRef>
          </c:val>
          <c:smooth val="0"/>
          <c:extLst>
            <c:ext xmlns:c16="http://schemas.microsoft.com/office/drawing/2014/chart" uri="{C3380CC4-5D6E-409C-BE32-E72D297353CC}">
              <c16:uniqueId val="{0000000B-8B19-487C-B071-95C9F63BC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36870</c:v>
                </c:pt>
                <c:pt idx="1">
                  <c:v>35597</c:v>
                </c:pt>
                <c:pt idx="2">
                  <c:v>36832</c:v>
                </c:pt>
              </c:numCache>
            </c:numRef>
          </c:val>
          <c:extLst>
            <c:ext xmlns:c16="http://schemas.microsoft.com/office/drawing/2014/chart" uri="{C3380CC4-5D6E-409C-BE32-E72D297353CC}">
              <c16:uniqueId val="{00000000-C4FC-4400-92DC-69E0B8A4DD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5471</c:v>
                </c:pt>
                <c:pt idx="1">
                  <c:v>19035</c:v>
                </c:pt>
                <c:pt idx="2">
                  <c:v>20731</c:v>
                </c:pt>
              </c:numCache>
            </c:numRef>
          </c:val>
          <c:extLst>
            <c:ext xmlns:c16="http://schemas.microsoft.com/office/drawing/2014/chart" uri="{C3380CC4-5D6E-409C-BE32-E72D297353CC}">
              <c16:uniqueId val="{00000001-C4FC-4400-92DC-69E0B8A4DD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31964</c:v>
                </c:pt>
                <c:pt idx="1">
                  <c:v>40261</c:v>
                </c:pt>
                <c:pt idx="2">
                  <c:v>62277</c:v>
                </c:pt>
              </c:numCache>
            </c:numRef>
          </c:val>
          <c:extLst>
            <c:ext xmlns:c16="http://schemas.microsoft.com/office/drawing/2014/chart" uri="{C3380CC4-5D6E-409C-BE32-E72D297353CC}">
              <c16:uniqueId val="{00000002-C4FC-4400-92DC-69E0B8A4DD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が約５億円の増となっている主な要因としては、「元利償還金」が約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億円の増、「満期一括償還地方債に係る年度割相当額」が約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億円の増、「債務負担行為に基づく支出額」が約５億円の減となった一方、「算入公債費等」が約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億円の増（減要因）となったこと等によるもの。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財政運営プランの取組みを進め、地方債現在高の縮減を図るなど、財政健全化に努めていく。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表数値修正（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＝（総括表③の⑧＋⑨＋⑩＋⑪）</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96,040,621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130,588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96,041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34,547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減債基金積立相当額の積立ルールが、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として設定しているのに対して、本市においては平成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年度まで借入後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年据置いてから積立てるルールを適用していたため、減債基金残高と減債基金積立相当額に乖離が生じていた。</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年度以降は借入後据置なしで毎年度の積立額を発行額の残年数分の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とした結果、令和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年度末において積立不足が解消されている。</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令和４年度において、減債基金（満期一括償還分）の増等により、充当可能基金が対前年度比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億円の増となったことが、将来負担比率の減少要因となっている。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また、地方債現在高の減等により、将来負担額は対前年度比で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今後も財政運営プランの取り組みを進め、地方債現在高の着実な縮減などにより、将来にわたり持続可能な財政運営に努めていく。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・近年の基金残高の増加要因は主に財政調整基金の増加によるものであるが、令和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年度の前年度増減理由については、主に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基金の増加によるものである。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こども未来基金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港湾整備事業特別会計の収益等を活用し、こども施策の充実を図るため、積み立て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を行ったのが要因である。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・市営住宅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修繕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市営住宅等の修繕に必要な費用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に充てる。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・庁舎建設等資金積立金：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庁舎等公共施設の建て替えや改修等には、将来的に多額の費用が必要となることから、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その財源として積み立てを行ったもの。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・庁舎建設等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資金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金：令和３年６月に策定した、福岡市アセットマネジメント推進プランや、市全体の財政状況を踏まえながら、投資規模が大きな案件などで、活用可能な国、県補助金や市債を活用してもなお資金需要が発生する場合などに活用するもの。</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・ユニバーシアード福岡大会記念スポーツ振興基金：世界水泳選手権福岡大会組織委員会への負担金の財源として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充当するため、令和５年度中に全額の取崩しを行う予定としている。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が、一方で、より適切かつ有効な運用を図ることを目的とし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年度より、各基金の状況、今後の見通し等について市のホームページで公表している。引き続き、財政状況等を踏まえ、条例の趣旨に沿った適切な運用を行っていく。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令和４年度の市税収入が過去最高となる見込みであったことや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地方消費税交付金などその他の一般財源が上振れする見込みであったことなどから、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結果として財政調整基金の取り崩し額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を抑制することで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に転じたもの。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いる。近年では、新型コロナウイルス感染症の影響に伴う市税収入の大幅減等へ対応するために活用しているが、今後も、決算剰余金を中心とした積み立て、必要最低限の取崩し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年度に前年比で基金残高が増となっている理由は、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将来の公債費負担に備えるために、土地区画整理事業特別会計の元金等の積み立てを行ったためである。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・市債の償還財源に充てるもの。</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財政力指数の分母となる基準財政需要額が増加したものの、分子となる基準財政収入額市税収入の増等により増加したため、財政力指数は前年度と変わらず「</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今後も財政運営プランの取り組みを進め、財政基盤の強化に努めていく。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xdr:cNvCxnSpPr/>
      </xdr:nvCxnSpPr>
      <xdr:spPr>
        <a:xfrm>
          <a:off x="3225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xdr:cNvSpPr txBox="1"/>
      </xdr:nvSpPr>
      <xdr:spPr>
        <a:xfrm>
          <a:off x="3733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経常収支比率は、令和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なっているが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学校施設等の光熱費の高騰等による物件費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などの経常経費に充当する一般財源が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億円増加したが、経常一般財源（臨時財政対策債を含む）が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したことにより、経常収支比率は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政令市の中では、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都市中低い方から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61</xdr:row>
      <xdr:rowOff>14817</xdr:rowOff>
    </xdr:to>
    <xdr:cxnSp macro="">
      <xdr:nvCxnSpPr>
        <xdr:cNvPr id="132" name="直線コネクタ 131"/>
        <xdr:cNvCxnSpPr/>
      </xdr:nvCxnSpPr>
      <xdr:spPr>
        <a:xfrm>
          <a:off x="4114800" y="10030883"/>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xdr:cNvSpPr txBox="1"/>
      </xdr:nvSpPr>
      <xdr:spPr>
        <a:xfrm>
          <a:off x="5041900" y="107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61</xdr:row>
      <xdr:rowOff>41628</xdr:rowOff>
    </xdr:to>
    <xdr:cxnSp macro="">
      <xdr:nvCxnSpPr>
        <xdr:cNvPr id="135" name="直線コネクタ 134"/>
        <xdr:cNvCxnSpPr/>
      </xdr:nvCxnSpPr>
      <xdr:spPr>
        <a:xfrm flipV="1">
          <a:off x="3225800" y="10030883"/>
          <a:ext cx="889000" cy="4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xdr:cNvSpPr txBox="1"/>
      </xdr:nvSpPr>
      <xdr:spPr>
        <a:xfrm>
          <a:off x="3733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92428</xdr:rowOff>
    </xdr:from>
    <xdr:to>
      <xdr:col>15</xdr:col>
      <xdr:colOff>82550</xdr:colOff>
      <xdr:row>61</xdr:row>
      <xdr:rowOff>41628</xdr:rowOff>
    </xdr:to>
    <xdr:cxnSp macro="">
      <xdr:nvCxnSpPr>
        <xdr:cNvPr id="138" name="直線コネクタ 137"/>
        <xdr:cNvCxnSpPr/>
      </xdr:nvCxnSpPr>
      <xdr:spPr>
        <a:xfrm>
          <a:off x="2336800" y="10379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xdr:cNvSpPr txBox="1"/>
      </xdr:nvSpPr>
      <xdr:spPr>
        <a:xfrm>
          <a:off x="2844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129822</xdr:rowOff>
    </xdr:from>
    <xdr:to>
      <xdr:col>11</xdr:col>
      <xdr:colOff>31750</xdr:colOff>
      <xdr:row>60</xdr:row>
      <xdr:rowOff>92428</xdr:rowOff>
    </xdr:to>
    <xdr:cxnSp macro="">
      <xdr:nvCxnSpPr>
        <xdr:cNvPr id="141" name="直線コネクタ 140"/>
        <xdr:cNvCxnSpPr/>
      </xdr:nvCxnSpPr>
      <xdr:spPr>
        <a:xfrm>
          <a:off x="1447800" y="102453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xdr:cNvSpPr txBox="1"/>
      </xdr:nvSpPr>
      <xdr:spPr>
        <a:xfrm>
          <a:off x="1955800" y="110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xdr:cNvSpPr txBox="1"/>
      </xdr:nvSpPr>
      <xdr:spPr>
        <a:xfrm>
          <a:off x="1066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1" name="楕円 150"/>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2"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3" name="楕円 152"/>
        <xdr:cNvSpPr/>
      </xdr:nvSpPr>
      <xdr:spPr>
        <a:xfrm>
          <a:off x="4064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4" name="テキスト ボックス 153"/>
        <xdr:cNvSpPr txBox="1"/>
      </xdr:nvSpPr>
      <xdr:spPr>
        <a:xfrm>
          <a:off x="3733800" y="974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162278</xdr:rowOff>
    </xdr:from>
    <xdr:to>
      <xdr:col>15</xdr:col>
      <xdr:colOff>133350</xdr:colOff>
      <xdr:row>61</xdr:row>
      <xdr:rowOff>92428</xdr:rowOff>
    </xdr:to>
    <xdr:sp macro="" textlink="">
      <xdr:nvSpPr>
        <xdr:cNvPr id="155" name="楕円 154"/>
        <xdr:cNvSpPr/>
      </xdr:nvSpPr>
      <xdr:spPr>
        <a:xfrm>
          <a:off x="3175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102605</xdr:rowOff>
    </xdr:from>
    <xdr:ext cx="762000" cy="259045"/>
    <xdr:sp macro="" textlink="">
      <xdr:nvSpPr>
        <xdr:cNvPr id="156" name="テキスト ボックス 155"/>
        <xdr:cNvSpPr txBox="1"/>
      </xdr:nvSpPr>
      <xdr:spPr>
        <a:xfrm>
          <a:off x="2844800" y="102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41628</xdr:rowOff>
    </xdr:from>
    <xdr:to>
      <xdr:col>11</xdr:col>
      <xdr:colOff>82550</xdr:colOff>
      <xdr:row>60</xdr:row>
      <xdr:rowOff>143228</xdr:rowOff>
    </xdr:to>
    <xdr:sp macro="" textlink="">
      <xdr:nvSpPr>
        <xdr:cNvPr id="157" name="楕円 156"/>
        <xdr:cNvSpPr/>
      </xdr:nvSpPr>
      <xdr:spPr>
        <a:xfrm>
          <a:off x="2286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153405</xdr:rowOff>
    </xdr:from>
    <xdr:ext cx="762000" cy="259045"/>
    <xdr:sp macro="" textlink="">
      <xdr:nvSpPr>
        <xdr:cNvPr id="158" name="テキスト ボックス 157"/>
        <xdr:cNvSpPr txBox="1"/>
      </xdr:nvSpPr>
      <xdr:spPr>
        <a:xfrm>
          <a:off x="1955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79022</xdr:rowOff>
    </xdr:from>
    <xdr:to>
      <xdr:col>7</xdr:col>
      <xdr:colOff>31750</xdr:colOff>
      <xdr:row>60</xdr:row>
      <xdr:rowOff>9172</xdr:rowOff>
    </xdr:to>
    <xdr:sp macro="" textlink="">
      <xdr:nvSpPr>
        <xdr:cNvPr id="159" name="楕円 158"/>
        <xdr:cNvSpPr/>
      </xdr:nvSpPr>
      <xdr:spPr>
        <a:xfrm>
          <a:off x="1397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19349</xdr:rowOff>
    </xdr:from>
    <xdr:ext cx="762000" cy="259045"/>
    <xdr:sp macro="" textlink="">
      <xdr:nvSpPr>
        <xdr:cNvPr id="160" name="テキスト ボックス 159"/>
        <xdr:cNvSpPr txBox="1"/>
      </xdr:nvSpPr>
      <xdr:spPr>
        <a:xfrm>
          <a:off x="1066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人件費、物件費及び維持補修費の合計額の人口１人あたりの決算額は、令和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年度決算額と比較して増加しているが、類似団体の平均を下回っている。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人件費については、職員給の増等により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小・中学校管理費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の増や情報化推進費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今後とも、適切な定数管理による人件費の抑制を図ることなどにより、柔軟な財政構造の維持に努める。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117683</xdr:rowOff>
    </xdr:from>
    <xdr:to>
      <xdr:col>23</xdr:col>
      <xdr:colOff>133350</xdr:colOff>
      <xdr:row>85</xdr:row>
      <xdr:rowOff>52139</xdr:rowOff>
    </xdr:to>
    <xdr:cxnSp macro="">
      <xdr:nvCxnSpPr>
        <xdr:cNvPr id="193" name="直線コネクタ 192"/>
        <xdr:cNvCxnSpPr/>
      </xdr:nvCxnSpPr>
      <xdr:spPr>
        <a:xfrm>
          <a:off x="4114800" y="14519483"/>
          <a:ext cx="838200" cy="10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xdr:cNvSpPr txBox="1"/>
      </xdr:nvSpPr>
      <xdr:spPr>
        <a:xfrm>
          <a:off x="5041900" y="14716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142501</xdr:rowOff>
    </xdr:from>
    <xdr:to>
      <xdr:col>19</xdr:col>
      <xdr:colOff>133350</xdr:colOff>
      <xdr:row>84</xdr:row>
      <xdr:rowOff>117683</xdr:rowOff>
    </xdr:to>
    <xdr:cxnSp macro="">
      <xdr:nvCxnSpPr>
        <xdr:cNvPr id="196" name="直線コネクタ 195"/>
        <xdr:cNvCxnSpPr/>
      </xdr:nvCxnSpPr>
      <xdr:spPr>
        <a:xfrm>
          <a:off x="3225800" y="14201401"/>
          <a:ext cx="889000" cy="3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xdr:cNvSpPr txBox="1"/>
      </xdr:nvSpPr>
      <xdr:spPr>
        <a:xfrm>
          <a:off x="3733800" y="1471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26339</xdr:rowOff>
    </xdr:from>
    <xdr:to>
      <xdr:col>15</xdr:col>
      <xdr:colOff>82550</xdr:colOff>
      <xdr:row>82</xdr:row>
      <xdr:rowOff>142501</xdr:rowOff>
    </xdr:to>
    <xdr:cxnSp macro="">
      <xdr:nvCxnSpPr>
        <xdr:cNvPr id="199" name="直線コネクタ 198"/>
        <xdr:cNvCxnSpPr/>
      </xdr:nvCxnSpPr>
      <xdr:spPr>
        <a:xfrm>
          <a:off x="2336800" y="14085239"/>
          <a:ext cx="8890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xdr:cNvSpPr txBox="1"/>
      </xdr:nvSpPr>
      <xdr:spPr>
        <a:xfrm>
          <a:off x="2844800" y="1440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156021</xdr:rowOff>
    </xdr:from>
    <xdr:to>
      <xdr:col>11</xdr:col>
      <xdr:colOff>31750</xdr:colOff>
      <xdr:row>82</xdr:row>
      <xdr:rowOff>26339</xdr:rowOff>
    </xdr:to>
    <xdr:cxnSp macro="">
      <xdr:nvCxnSpPr>
        <xdr:cNvPr id="202" name="直線コネクタ 201"/>
        <xdr:cNvCxnSpPr/>
      </xdr:nvCxnSpPr>
      <xdr:spPr>
        <a:xfrm>
          <a:off x="1447800" y="14043471"/>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xdr:cNvSpPr txBox="1"/>
      </xdr:nvSpPr>
      <xdr:spPr>
        <a:xfrm>
          <a:off x="1955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xdr:cNvSpPr txBox="1"/>
      </xdr:nvSpPr>
      <xdr:spPr>
        <a:xfrm>
          <a:off x="1066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1339</xdr:rowOff>
    </xdr:from>
    <xdr:to>
      <xdr:col>23</xdr:col>
      <xdr:colOff>184150</xdr:colOff>
      <xdr:row>85</xdr:row>
      <xdr:rowOff>102939</xdr:rowOff>
    </xdr:to>
    <xdr:sp macro="" textlink="">
      <xdr:nvSpPr>
        <xdr:cNvPr id="212" name="楕円 211"/>
        <xdr:cNvSpPr/>
      </xdr:nvSpPr>
      <xdr:spPr>
        <a:xfrm>
          <a:off x="4902200" y="145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17866</xdr:rowOff>
    </xdr:from>
    <xdr:ext cx="762000" cy="259045"/>
    <xdr:sp macro="" textlink="">
      <xdr:nvSpPr>
        <xdr:cNvPr id="213" name="人件費・物件費等の状況該当値テキスト"/>
        <xdr:cNvSpPr txBox="1"/>
      </xdr:nvSpPr>
      <xdr:spPr>
        <a:xfrm>
          <a:off x="5041900" y="1441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66883</xdr:rowOff>
    </xdr:from>
    <xdr:to>
      <xdr:col>19</xdr:col>
      <xdr:colOff>184150</xdr:colOff>
      <xdr:row>84</xdr:row>
      <xdr:rowOff>168483</xdr:rowOff>
    </xdr:to>
    <xdr:sp macro="" textlink="">
      <xdr:nvSpPr>
        <xdr:cNvPr id="214" name="楕円 213"/>
        <xdr:cNvSpPr/>
      </xdr:nvSpPr>
      <xdr:spPr>
        <a:xfrm>
          <a:off x="4064000" y="1446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7210</xdr:rowOff>
    </xdr:from>
    <xdr:ext cx="736600" cy="259045"/>
    <xdr:sp macro="" textlink="">
      <xdr:nvSpPr>
        <xdr:cNvPr id="215" name="テキスト ボックス 214"/>
        <xdr:cNvSpPr txBox="1"/>
      </xdr:nvSpPr>
      <xdr:spPr>
        <a:xfrm>
          <a:off x="3733800" y="1423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91701</xdr:rowOff>
    </xdr:from>
    <xdr:to>
      <xdr:col>15</xdr:col>
      <xdr:colOff>133350</xdr:colOff>
      <xdr:row>83</xdr:row>
      <xdr:rowOff>21851</xdr:rowOff>
    </xdr:to>
    <xdr:sp macro="" textlink="">
      <xdr:nvSpPr>
        <xdr:cNvPr id="216" name="楕円 215"/>
        <xdr:cNvSpPr/>
      </xdr:nvSpPr>
      <xdr:spPr>
        <a:xfrm>
          <a:off x="3175000" y="141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32028</xdr:rowOff>
    </xdr:from>
    <xdr:ext cx="762000" cy="259045"/>
    <xdr:sp macro="" textlink="">
      <xdr:nvSpPr>
        <xdr:cNvPr id="217" name="テキスト ボックス 216"/>
        <xdr:cNvSpPr txBox="1"/>
      </xdr:nvSpPr>
      <xdr:spPr>
        <a:xfrm>
          <a:off x="2844800" y="1391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146989</xdr:rowOff>
    </xdr:from>
    <xdr:to>
      <xdr:col>11</xdr:col>
      <xdr:colOff>82550</xdr:colOff>
      <xdr:row>82</xdr:row>
      <xdr:rowOff>77139</xdr:rowOff>
    </xdr:to>
    <xdr:sp macro="" textlink="">
      <xdr:nvSpPr>
        <xdr:cNvPr id="218" name="楕円 217"/>
        <xdr:cNvSpPr/>
      </xdr:nvSpPr>
      <xdr:spPr>
        <a:xfrm>
          <a:off x="2286000" y="140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87316</xdr:rowOff>
    </xdr:from>
    <xdr:ext cx="762000" cy="259045"/>
    <xdr:sp macro="" textlink="">
      <xdr:nvSpPr>
        <xdr:cNvPr id="219" name="テキスト ボックス 218"/>
        <xdr:cNvSpPr txBox="1"/>
      </xdr:nvSpPr>
      <xdr:spPr>
        <a:xfrm>
          <a:off x="1955800" y="138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105221</xdr:rowOff>
    </xdr:from>
    <xdr:to>
      <xdr:col>7</xdr:col>
      <xdr:colOff>31750</xdr:colOff>
      <xdr:row>82</xdr:row>
      <xdr:rowOff>35371</xdr:rowOff>
    </xdr:to>
    <xdr:sp macro="" textlink="">
      <xdr:nvSpPr>
        <xdr:cNvPr id="220" name="楕円 219"/>
        <xdr:cNvSpPr/>
      </xdr:nvSpPr>
      <xdr:spPr>
        <a:xfrm>
          <a:off x="1397000" y="139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45548</xdr:rowOff>
    </xdr:from>
    <xdr:ext cx="762000" cy="259045"/>
    <xdr:sp macro="" textlink="">
      <xdr:nvSpPr>
        <xdr:cNvPr id="221" name="テキスト ボックス 220"/>
        <xdr:cNvSpPr txBox="1"/>
      </xdr:nvSpPr>
      <xdr:spPr>
        <a:xfrm>
          <a:off x="1066800" y="137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年度から、一部の級において、号給カットを実施するとともに、昇格した場合の給料月額の増加額の縮減について国を上回る見直しを実施、平成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また、令和５年度の給与改定では、国や多くの自治体が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円以上の引上げ改定を行う中、国の対応級の最高俸給月額を超える号給の引上げ額を、最小幅である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円に留めるなど、フラット化を実施した。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職員給与については、今後も、人事委員会の勧告を尊重し、市内民間給与との均衡が図られるよう措置するとともに、より一層市民の理解が得られるよう、必要な見直しに努めていく。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グラフの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までの数値は、それぞれの年度の翌年のものである。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30691</xdr:rowOff>
    </xdr:to>
    <xdr:cxnSp macro="">
      <xdr:nvCxnSpPr>
        <xdr:cNvPr id="258" name="直線コネクタ 257"/>
        <xdr:cNvCxnSpPr/>
      </xdr:nvCxnSpPr>
      <xdr:spPr>
        <a:xfrm>
          <a:off x="15290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70909</xdr:rowOff>
    </xdr:to>
    <xdr:cxnSp macro="">
      <xdr:nvCxnSpPr>
        <xdr:cNvPr id="261" name="直線コネクタ 260"/>
        <xdr:cNvCxnSpPr/>
      </xdr:nvCxnSpPr>
      <xdr:spPr>
        <a:xfrm flipV="1">
          <a:off x="14401800" y="149468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2" name="フローチャート: 判断 261"/>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3" name="テキスト ボックス 262"/>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70909</xdr:rowOff>
    </xdr:to>
    <xdr:cxnSp macro="">
      <xdr:nvCxnSpPr>
        <xdr:cNvPr id="264" name="直線コネクタ 263"/>
        <xdr:cNvCxnSpPr/>
      </xdr:nvCxnSpPr>
      <xdr:spPr>
        <a:xfrm>
          <a:off x="13512800" y="149669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7" name="フローチャート: 判断 266"/>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68" name="テキスト ボックス 267"/>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0" name="楕円 279"/>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1" name="テキスト ボックス 280"/>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定員管理の目標を設定したのは、平成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人削減の目標を掲げた集中改革プランと、平成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人体制とする目標を掲げた行政改革プランがあるが、いずれの目標も達成済み（集中改革プラン：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人削減、行政改革プラン：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に達成（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令和４年度についても、行政需要の増大に対応しつつ、業務のアウトソーシングや執行体制の見直しを進めた結果、類似団体の中でも特に少ない数字となっている。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今後も市民サービスの低下を招かないよう留意しながら事務事業や執行体制の見直しを行い、簡素で効率的な市役所の構築に努めていく。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73660</xdr:rowOff>
    </xdr:from>
    <xdr:to>
      <xdr:col>81</xdr:col>
      <xdr:colOff>44450</xdr:colOff>
      <xdr:row>66</xdr:row>
      <xdr:rowOff>90594</xdr:rowOff>
    </xdr:to>
    <xdr:cxnSp macro="">
      <xdr:nvCxnSpPr>
        <xdr:cNvPr id="313" name="直線コネクタ 312"/>
        <xdr:cNvCxnSpPr/>
      </xdr:nvCxnSpPr>
      <xdr:spPr>
        <a:xfrm flipV="1">
          <a:off x="17018000" y="10360660"/>
          <a:ext cx="0" cy="1045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62671</xdr:rowOff>
    </xdr:from>
    <xdr:ext cx="762000" cy="259045"/>
    <xdr:sp macro="" textlink="">
      <xdr:nvSpPr>
        <xdr:cNvPr id="314" name="定員管理の状況最小値テキスト"/>
        <xdr:cNvSpPr txBox="1"/>
      </xdr:nvSpPr>
      <xdr:spPr>
        <a:xfrm>
          <a:off x="17106900" y="113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90594</xdr:rowOff>
    </xdr:from>
    <xdr:to>
      <xdr:col>81</xdr:col>
      <xdr:colOff>133350</xdr:colOff>
      <xdr:row>66</xdr:row>
      <xdr:rowOff>90594</xdr:rowOff>
    </xdr:to>
    <xdr:cxnSp macro="">
      <xdr:nvCxnSpPr>
        <xdr:cNvPr id="315" name="直線コネクタ 314"/>
        <xdr:cNvCxnSpPr/>
      </xdr:nvCxnSpPr>
      <xdr:spPr>
        <a:xfrm>
          <a:off x="16929100" y="1140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160037</xdr:rowOff>
    </xdr:from>
    <xdr:ext cx="762000" cy="259045"/>
    <xdr:sp macro="" textlink="">
      <xdr:nvSpPr>
        <xdr:cNvPr id="316" name="定員管理の状況最大値テキスト"/>
        <xdr:cNvSpPr txBox="1"/>
      </xdr:nvSpPr>
      <xdr:spPr>
        <a:xfrm>
          <a:off x="17106900" y="1010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73660</xdr:rowOff>
    </xdr:from>
    <xdr:to>
      <xdr:col>81</xdr:col>
      <xdr:colOff>133350</xdr:colOff>
      <xdr:row>60</xdr:row>
      <xdr:rowOff>73660</xdr:rowOff>
    </xdr:to>
    <xdr:cxnSp macro="">
      <xdr:nvCxnSpPr>
        <xdr:cNvPr id="317" name="直線コネクタ 316"/>
        <xdr:cNvCxnSpPr/>
      </xdr:nvCxnSpPr>
      <xdr:spPr>
        <a:xfrm>
          <a:off x="16929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129963</xdr:rowOff>
    </xdr:to>
    <xdr:cxnSp macro="">
      <xdr:nvCxnSpPr>
        <xdr:cNvPr id="318" name="直線コネクタ 317"/>
        <xdr:cNvCxnSpPr/>
      </xdr:nvCxnSpPr>
      <xdr:spPr>
        <a:xfrm>
          <a:off x="16179800" y="103888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47642</xdr:rowOff>
    </xdr:from>
    <xdr:ext cx="762000" cy="259045"/>
    <xdr:sp macro="" textlink="">
      <xdr:nvSpPr>
        <xdr:cNvPr id="319" name="定員管理の状況平均値テキスト"/>
        <xdr:cNvSpPr txBox="1"/>
      </xdr:nvSpPr>
      <xdr:spPr>
        <a:xfrm>
          <a:off x="17106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20" name="フローチャート: 判断 319"/>
        <xdr:cNvSpPr/>
      </xdr:nvSpPr>
      <xdr:spPr>
        <a:xfrm>
          <a:off x="16967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113877</xdr:rowOff>
    </xdr:to>
    <xdr:cxnSp macro="">
      <xdr:nvCxnSpPr>
        <xdr:cNvPr id="321" name="直線コネクタ 320"/>
        <xdr:cNvCxnSpPr/>
      </xdr:nvCxnSpPr>
      <xdr:spPr>
        <a:xfrm flipV="1">
          <a:off x="15290800" y="103888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67521</xdr:rowOff>
    </xdr:from>
    <xdr:to>
      <xdr:col>77</xdr:col>
      <xdr:colOff>95250</xdr:colOff>
      <xdr:row>63</xdr:row>
      <xdr:rowOff>169121</xdr:rowOff>
    </xdr:to>
    <xdr:sp macro="" textlink="">
      <xdr:nvSpPr>
        <xdr:cNvPr id="322" name="フローチャート: 判断 321"/>
        <xdr:cNvSpPr/>
      </xdr:nvSpPr>
      <xdr:spPr>
        <a:xfrm>
          <a:off x="16129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153898</xdr:rowOff>
    </xdr:from>
    <xdr:ext cx="736600" cy="259045"/>
    <xdr:sp macro="" textlink="">
      <xdr:nvSpPr>
        <xdr:cNvPr id="323" name="テキスト ボックス 322"/>
        <xdr:cNvSpPr txBox="1"/>
      </xdr:nvSpPr>
      <xdr:spPr>
        <a:xfrm>
          <a:off x="15798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112395</xdr:rowOff>
    </xdr:from>
    <xdr:to>
      <xdr:col>72</xdr:col>
      <xdr:colOff>203200</xdr:colOff>
      <xdr:row>60</xdr:row>
      <xdr:rowOff>113877</xdr:rowOff>
    </xdr:to>
    <xdr:cxnSp macro="">
      <xdr:nvCxnSpPr>
        <xdr:cNvPr id="324" name="直線コネクタ 323"/>
        <xdr:cNvCxnSpPr/>
      </xdr:nvCxnSpPr>
      <xdr:spPr>
        <a:xfrm>
          <a:off x="14401800" y="10227945"/>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55456</xdr:rowOff>
    </xdr:from>
    <xdr:to>
      <xdr:col>73</xdr:col>
      <xdr:colOff>44450</xdr:colOff>
      <xdr:row>63</xdr:row>
      <xdr:rowOff>157056</xdr:rowOff>
    </xdr:to>
    <xdr:sp macro="" textlink="">
      <xdr:nvSpPr>
        <xdr:cNvPr id="325" name="フローチャート: 判断 324"/>
        <xdr:cNvSpPr/>
      </xdr:nvSpPr>
      <xdr:spPr>
        <a:xfrm>
          <a:off x="15240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26" name="テキスト ボックス 325"/>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112395</xdr:rowOff>
    </xdr:to>
    <xdr:cxnSp macro="">
      <xdr:nvCxnSpPr>
        <xdr:cNvPr id="327" name="直線コネクタ 326"/>
        <xdr:cNvCxnSpPr/>
      </xdr:nvCxnSpPr>
      <xdr:spPr>
        <a:xfrm>
          <a:off x="13512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70062</xdr:rowOff>
    </xdr:from>
    <xdr:to>
      <xdr:col>68</xdr:col>
      <xdr:colOff>203200</xdr:colOff>
      <xdr:row>63</xdr:row>
      <xdr:rowOff>212</xdr:rowOff>
    </xdr:to>
    <xdr:sp macro="" textlink="">
      <xdr:nvSpPr>
        <xdr:cNvPr id="328" name="フローチャート: 判断 327"/>
        <xdr:cNvSpPr/>
      </xdr:nvSpPr>
      <xdr:spPr>
        <a:xfrm>
          <a:off x="14351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156439</xdr:rowOff>
    </xdr:from>
    <xdr:ext cx="762000" cy="259045"/>
    <xdr:sp macro="" textlink="">
      <xdr:nvSpPr>
        <xdr:cNvPr id="329" name="テキスト ボックス 328"/>
        <xdr:cNvSpPr txBox="1"/>
      </xdr:nvSpPr>
      <xdr:spPr>
        <a:xfrm>
          <a:off x="14020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9737</xdr:rowOff>
    </xdr:from>
    <xdr:to>
      <xdr:col>64</xdr:col>
      <xdr:colOff>152400</xdr:colOff>
      <xdr:row>62</xdr:row>
      <xdr:rowOff>111337</xdr:rowOff>
    </xdr:to>
    <xdr:sp macro="" textlink="">
      <xdr:nvSpPr>
        <xdr:cNvPr id="330" name="フローチャート: 判断 329"/>
        <xdr:cNvSpPr/>
      </xdr:nvSpPr>
      <xdr:spPr>
        <a:xfrm>
          <a:off x="13462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96114</xdr:rowOff>
    </xdr:from>
    <xdr:ext cx="762000" cy="259045"/>
    <xdr:sp macro="" textlink="">
      <xdr:nvSpPr>
        <xdr:cNvPr id="331" name="テキスト ボックス 330"/>
        <xdr:cNvSpPr txBox="1"/>
      </xdr:nvSpPr>
      <xdr:spPr>
        <a:xfrm>
          <a:off x="13131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440</xdr:rowOff>
    </xdr:from>
    <xdr:ext cx="762000" cy="259045"/>
    <xdr:sp macro="" textlink="">
      <xdr:nvSpPr>
        <xdr:cNvPr id="338" name="定員管理の状況該当値テキスト"/>
        <xdr:cNvSpPr txBox="1"/>
      </xdr:nvSpPr>
      <xdr:spPr>
        <a:xfrm>
          <a:off x="17106900" y="102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39" name="楕円 338"/>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0" name="テキスト ボックス 339"/>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63077</xdr:rowOff>
    </xdr:from>
    <xdr:to>
      <xdr:col>73</xdr:col>
      <xdr:colOff>44450</xdr:colOff>
      <xdr:row>60</xdr:row>
      <xdr:rowOff>164677</xdr:rowOff>
    </xdr:to>
    <xdr:sp macro="" textlink="">
      <xdr:nvSpPr>
        <xdr:cNvPr id="341" name="楕円 340"/>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3404</xdr:rowOff>
    </xdr:from>
    <xdr:ext cx="762000" cy="259045"/>
    <xdr:sp macro="" textlink="">
      <xdr:nvSpPr>
        <xdr:cNvPr id="342" name="テキスト ボックス 341"/>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3" name="楕円 342"/>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4" name="テキスト ボックス 343"/>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5" name="楕円 344"/>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6" name="テキスト ボックス 345"/>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類似団体内順位は、依然として低位ではあるが、市債発行額の抑制等による市債残高の着実な減少等により、今後とも起債に許可が不要となる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％未満の基準を下回り、トレンドとして比率は改善していく見込みである。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5" name="直線コネクタ 374"/>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6"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7" name="直線コネクタ 376"/>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8" name="公債費負担の状況最大値テキスト"/>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9" name="直線コネクタ 378"/>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159455</xdr:rowOff>
    </xdr:to>
    <xdr:cxnSp macro="">
      <xdr:nvCxnSpPr>
        <xdr:cNvPr id="380" name="直線コネクタ 379"/>
        <xdr:cNvCxnSpPr/>
      </xdr:nvCxnSpPr>
      <xdr:spPr>
        <a:xfrm flipV="1">
          <a:off x="16179800" y="730673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81" name="公債費負担の状況平均値テキスト"/>
        <xdr:cNvSpPr txBox="1"/>
      </xdr:nvSpPr>
      <xdr:spPr>
        <a:xfrm>
          <a:off x="17106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2" name="フローチャート: 判断 381"/>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43</xdr:row>
      <xdr:rowOff>108655</xdr:rowOff>
    </xdr:to>
    <xdr:cxnSp macro="">
      <xdr:nvCxnSpPr>
        <xdr:cNvPr id="383" name="直線コネクタ 382"/>
        <xdr:cNvCxnSpPr/>
      </xdr:nvCxnSpPr>
      <xdr:spPr>
        <a:xfrm flipV="1">
          <a:off x="15290800" y="73603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4" name="フローチャート: 判断 383"/>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5" name="テキスト ボックス 384"/>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108655</xdr:rowOff>
    </xdr:from>
    <xdr:to>
      <xdr:col>72</xdr:col>
      <xdr:colOff>203200</xdr:colOff>
      <xdr:row>44</xdr:row>
      <xdr:rowOff>4233</xdr:rowOff>
    </xdr:to>
    <xdr:cxnSp macro="">
      <xdr:nvCxnSpPr>
        <xdr:cNvPr id="386" name="直線コネクタ 385"/>
        <xdr:cNvCxnSpPr/>
      </xdr:nvCxnSpPr>
      <xdr:spPr>
        <a:xfrm flipV="1">
          <a:off x="14401800" y="74810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8" name="テキスト ボックス 387"/>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111478</xdr:rowOff>
    </xdr:to>
    <xdr:cxnSp macro="">
      <xdr:nvCxnSpPr>
        <xdr:cNvPr id="389" name="直線コネクタ 388"/>
        <xdr:cNvCxnSpPr/>
      </xdr:nvCxnSpPr>
      <xdr:spPr>
        <a:xfrm flipV="1">
          <a:off x="13512800" y="75480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0" name="フローチャート: 判断 389"/>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1" name="テキスト ボックス 390"/>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2" name="フローチャート: 判断 391"/>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3" name="テキスト ボックス 392"/>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99" name="楕円 398"/>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0"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108655</xdr:rowOff>
    </xdr:from>
    <xdr:to>
      <xdr:col>77</xdr:col>
      <xdr:colOff>95250</xdr:colOff>
      <xdr:row>43</xdr:row>
      <xdr:rowOff>38805</xdr:rowOff>
    </xdr:to>
    <xdr:sp macro="" textlink="">
      <xdr:nvSpPr>
        <xdr:cNvPr id="401" name="楕円 400"/>
        <xdr:cNvSpPr/>
      </xdr:nvSpPr>
      <xdr:spPr>
        <a:xfrm>
          <a:off x="16129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23582</xdr:rowOff>
    </xdr:from>
    <xdr:ext cx="736600" cy="259045"/>
    <xdr:sp macro="" textlink="">
      <xdr:nvSpPr>
        <xdr:cNvPr id="402" name="テキスト ボックス 401"/>
        <xdr:cNvSpPr txBox="1"/>
      </xdr:nvSpPr>
      <xdr:spPr>
        <a:xfrm>
          <a:off x="15798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57855</xdr:rowOff>
    </xdr:from>
    <xdr:to>
      <xdr:col>73</xdr:col>
      <xdr:colOff>44450</xdr:colOff>
      <xdr:row>43</xdr:row>
      <xdr:rowOff>159455</xdr:rowOff>
    </xdr:to>
    <xdr:sp macro="" textlink="">
      <xdr:nvSpPr>
        <xdr:cNvPr id="403" name="楕円 402"/>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144232</xdr:rowOff>
    </xdr:from>
    <xdr:ext cx="762000" cy="259045"/>
    <xdr:sp macro="" textlink="">
      <xdr:nvSpPr>
        <xdr:cNvPr id="404" name="テキスト ボックス 403"/>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07" name="楕円 406"/>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08" name="テキスト ボックス 407"/>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地方債現在高の減少（対前年度比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億円の減）等により年々改善し、類似団体の平均に近付きつつあるが、引き続き改善を図っていく必要がある。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今後も地方債現在高の着実な縮減などにより、将来にわたり持続可能な財政運営に努めていく。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53636</xdr:rowOff>
    </xdr:from>
    <xdr:to>
      <xdr:col>81</xdr:col>
      <xdr:colOff>44450</xdr:colOff>
      <xdr:row>17</xdr:row>
      <xdr:rowOff>122809</xdr:rowOff>
    </xdr:to>
    <xdr:cxnSp macro="">
      <xdr:nvCxnSpPr>
        <xdr:cNvPr id="442" name="直線コネクタ 441"/>
        <xdr:cNvCxnSpPr/>
      </xdr:nvCxnSpPr>
      <xdr:spPr>
        <a:xfrm flipV="1">
          <a:off x="16179800" y="2968286"/>
          <a:ext cx="8382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122809</xdr:rowOff>
    </xdr:from>
    <xdr:to>
      <xdr:col>77</xdr:col>
      <xdr:colOff>44450</xdr:colOff>
      <xdr:row>18</xdr:row>
      <xdr:rowOff>146008</xdr:rowOff>
    </xdr:to>
    <xdr:cxnSp macro="">
      <xdr:nvCxnSpPr>
        <xdr:cNvPr id="445" name="直線コネクタ 444"/>
        <xdr:cNvCxnSpPr/>
      </xdr:nvCxnSpPr>
      <xdr:spPr>
        <a:xfrm flipV="1">
          <a:off x="15290800" y="3037459"/>
          <a:ext cx="889000" cy="1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146008</xdr:rowOff>
    </xdr:from>
    <xdr:to>
      <xdr:col>72</xdr:col>
      <xdr:colOff>203200</xdr:colOff>
      <xdr:row>19</xdr:row>
      <xdr:rowOff>16383</xdr:rowOff>
    </xdr:to>
    <xdr:cxnSp macro="">
      <xdr:nvCxnSpPr>
        <xdr:cNvPr id="448" name="直線コネクタ 447"/>
        <xdr:cNvCxnSpPr/>
      </xdr:nvCxnSpPr>
      <xdr:spPr>
        <a:xfrm flipV="1">
          <a:off x="14401800" y="323210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16383</xdr:rowOff>
    </xdr:from>
    <xdr:to>
      <xdr:col>68</xdr:col>
      <xdr:colOff>152400</xdr:colOff>
      <xdr:row>19</xdr:row>
      <xdr:rowOff>104055</xdr:rowOff>
    </xdr:to>
    <xdr:cxnSp macro="">
      <xdr:nvCxnSpPr>
        <xdr:cNvPr id="451" name="直線コネクタ 450"/>
        <xdr:cNvCxnSpPr/>
      </xdr:nvCxnSpPr>
      <xdr:spPr>
        <a:xfrm flipV="1">
          <a:off x="13512800" y="327393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2836</xdr:rowOff>
    </xdr:from>
    <xdr:to>
      <xdr:col>81</xdr:col>
      <xdr:colOff>95250</xdr:colOff>
      <xdr:row>17</xdr:row>
      <xdr:rowOff>104436</xdr:rowOff>
    </xdr:to>
    <xdr:sp macro="" textlink="">
      <xdr:nvSpPr>
        <xdr:cNvPr id="461" name="楕円 460"/>
        <xdr:cNvSpPr/>
      </xdr:nvSpPr>
      <xdr:spPr>
        <a:xfrm>
          <a:off x="16967200" y="29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146363</xdr:rowOff>
    </xdr:from>
    <xdr:ext cx="762000" cy="259045"/>
    <xdr:sp macro="" textlink="">
      <xdr:nvSpPr>
        <xdr:cNvPr id="462" name="将来負担の状況該当値テキスト"/>
        <xdr:cNvSpPr txBox="1"/>
      </xdr:nvSpPr>
      <xdr:spPr>
        <a:xfrm>
          <a:off x="17106900" y="288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72009</xdr:rowOff>
    </xdr:from>
    <xdr:to>
      <xdr:col>77</xdr:col>
      <xdr:colOff>95250</xdr:colOff>
      <xdr:row>18</xdr:row>
      <xdr:rowOff>2159</xdr:rowOff>
    </xdr:to>
    <xdr:sp macro="" textlink="">
      <xdr:nvSpPr>
        <xdr:cNvPr id="463" name="楕円 462"/>
        <xdr:cNvSpPr/>
      </xdr:nvSpPr>
      <xdr:spPr>
        <a:xfrm>
          <a:off x="16129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158386</xdr:rowOff>
    </xdr:from>
    <xdr:ext cx="736600" cy="259045"/>
    <xdr:sp macro="" textlink="">
      <xdr:nvSpPr>
        <xdr:cNvPr id="464" name="テキスト ボックス 463"/>
        <xdr:cNvSpPr txBox="1"/>
      </xdr:nvSpPr>
      <xdr:spPr>
        <a:xfrm>
          <a:off x="15798800" y="307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95208</xdr:rowOff>
    </xdr:from>
    <xdr:to>
      <xdr:col>73</xdr:col>
      <xdr:colOff>44450</xdr:colOff>
      <xdr:row>19</xdr:row>
      <xdr:rowOff>25358</xdr:rowOff>
    </xdr:to>
    <xdr:sp macro="" textlink="">
      <xdr:nvSpPr>
        <xdr:cNvPr id="465" name="楕円 464"/>
        <xdr:cNvSpPr/>
      </xdr:nvSpPr>
      <xdr:spPr>
        <a:xfrm>
          <a:off x="15240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10135</xdr:rowOff>
    </xdr:from>
    <xdr:ext cx="762000" cy="259045"/>
    <xdr:sp macro="" textlink="">
      <xdr:nvSpPr>
        <xdr:cNvPr id="466" name="テキスト ボックス 465"/>
        <xdr:cNvSpPr txBox="1"/>
      </xdr:nvSpPr>
      <xdr:spPr>
        <a:xfrm>
          <a:off x="14909800" y="32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137033</xdr:rowOff>
    </xdr:from>
    <xdr:to>
      <xdr:col>68</xdr:col>
      <xdr:colOff>203200</xdr:colOff>
      <xdr:row>19</xdr:row>
      <xdr:rowOff>67183</xdr:rowOff>
    </xdr:to>
    <xdr:sp macro="" textlink="">
      <xdr:nvSpPr>
        <xdr:cNvPr id="467" name="楕円 466"/>
        <xdr:cNvSpPr/>
      </xdr:nvSpPr>
      <xdr:spPr>
        <a:xfrm>
          <a:off x="14351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51960</xdr:rowOff>
    </xdr:from>
    <xdr:ext cx="762000" cy="259045"/>
    <xdr:sp macro="" textlink="">
      <xdr:nvSpPr>
        <xdr:cNvPr id="468" name="テキスト ボックス 467"/>
        <xdr:cNvSpPr txBox="1"/>
      </xdr:nvSpPr>
      <xdr:spPr>
        <a:xfrm>
          <a:off x="14020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53255</xdr:rowOff>
    </xdr:from>
    <xdr:to>
      <xdr:col>64</xdr:col>
      <xdr:colOff>152400</xdr:colOff>
      <xdr:row>19</xdr:row>
      <xdr:rowOff>154855</xdr:rowOff>
    </xdr:to>
    <xdr:sp macro="" textlink="">
      <xdr:nvSpPr>
        <xdr:cNvPr id="469" name="楕円 468"/>
        <xdr:cNvSpPr/>
      </xdr:nvSpPr>
      <xdr:spPr>
        <a:xfrm>
          <a:off x="13462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139632</xdr:rowOff>
    </xdr:from>
    <xdr:ext cx="762000" cy="259045"/>
    <xdr:sp macro="" textlink="">
      <xdr:nvSpPr>
        <xdr:cNvPr id="470" name="テキスト ボックス 469"/>
        <xdr:cNvSpPr txBox="1"/>
      </xdr:nvSpPr>
      <xdr:spPr>
        <a:xfrm>
          <a:off x="13131800" y="339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業務のアウトソーシングや業務の実施体制の見直しなどに早くから取り組んできた結果、類似団体と比較して人口</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人当たり職員数が少ないことや、退職手当の段階的引き下げ（平成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年度で段階的に実施し、平均で</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％の水準引き下げ）、平成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年度からの給料水準の平均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％の引き下げ等により、人件費に係る経常収支比率は類似団体内で２番目に低くなっている。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従来の手法や仕組みにとらわれることなく、</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の活用や業務の見直しなどにより業務の効率性と生産性を高めるとともに、最適な組織体制の構築を図っていく。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41275</xdr:rowOff>
    </xdr:from>
    <xdr:to>
      <xdr:col>24</xdr:col>
      <xdr:colOff>25400</xdr:colOff>
      <xdr:row>33</xdr:row>
      <xdr:rowOff>98425</xdr:rowOff>
    </xdr:to>
    <xdr:cxnSp macro="">
      <xdr:nvCxnSpPr>
        <xdr:cNvPr id="70" name="直線コネクタ 69"/>
        <xdr:cNvCxnSpPr/>
      </xdr:nvCxnSpPr>
      <xdr:spPr>
        <a:xfrm>
          <a:off x="3987800" y="5699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105427</xdr:rowOff>
    </xdr:from>
    <xdr:ext cx="762000" cy="259045"/>
    <xdr:sp macro="" textlink="">
      <xdr:nvSpPr>
        <xdr:cNvPr id="71" name="人件費平均値テキスト"/>
        <xdr:cNvSpPr txBox="1"/>
      </xdr:nvSpPr>
      <xdr:spPr>
        <a:xfrm>
          <a:off x="4914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41275</xdr:rowOff>
    </xdr:from>
    <xdr:to>
      <xdr:col>19</xdr:col>
      <xdr:colOff>187325</xdr:colOff>
      <xdr:row>34</xdr:row>
      <xdr:rowOff>12700</xdr:rowOff>
    </xdr:to>
    <xdr:cxnSp macro="">
      <xdr:nvCxnSpPr>
        <xdr:cNvPr id="73" name="直線コネクタ 72"/>
        <xdr:cNvCxnSpPr/>
      </xdr:nvCxnSpPr>
      <xdr:spPr>
        <a:xfrm flipV="1">
          <a:off x="3098800" y="56991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76852</xdr:rowOff>
    </xdr:from>
    <xdr:ext cx="736600" cy="259045"/>
    <xdr:sp macro="" textlink="">
      <xdr:nvSpPr>
        <xdr:cNvPr id="75" name="テキスト ボックス 74"/>
        <xdr:cNvSpPr txBox="1"/>
      </xdr:nvSpPr>
      <xdr:spPr>
        <a:xfrm>
          <a:off x="3606800" y="64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112713</xdr:rowOff>
    </xdr:from>
    <xdr:to>
      <xdr:col>15</xdr:col>
      <xdr:colOff>98425</xdr:colOff>
      <xdr:row>34</xdr:row>
      <xdr:rowOff>12700</xdr:rowOff>
    </xdr:to>
    <xdr:cxnSp macro="">
      <xdr:nvCxnSpPr>
        <xdr:cNvPr id="76" name="直線コネクタ 75"/>
        <xdr:cNvCxnSpPr/>
      </xdr:nvCxnSpPr>
      <xdr:spPr>
        <a:xfrm>
          <a:off x="2209800" y="57705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78" name="テキスト ボックス 77"/>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112713</xdr:rowOff>
    </xdr:from>
    <xdr:to>
      <xdr:col>11</xdr:col>
      <xdr:colOff>9525</xdr:colOff>
      <xdr:row>33</xdr:row>
      <xdr:rowOff>155575</xdr:rowOff>
    </xdr:to>
    <xdr:cxnSp macro="">
      <xdr:nvCxnSpPr>
        <xdr:cNvPr id="79" name="直線コネクタ 78"/>
        <xdr:cNvCxnSpPr/>
      </xdr:nvCxnSpPr>
      <xdr:spPr>
        <a:xfrm flipV="1">
          <a:off x="1320800" y="577056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134002</xdr:rowOff>
    </xdr:from>
    <xdr:ext cx="762000" cy="259045"/>
    <xdr:sp macro="" textlink="">
      <xdr:nvSpPr>
        <xdr:cNvPr id="81" name="テキスト ボックス 80"/>
        <xdr:cNvSpPr txBox="1"/>
      </xdr:nvSpPr>
      <xdr:spPr>
        <a:xfrm>
          <a:off x="1828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134002</xdr:rowOff>
    </xdr:from>
    <xdr:ext cx="762000" cy="259045"/>
    <xdr:sp macro="" textlink="">
      <xdr:nvSpPr>
        <xdr:cNvPr id="83" name="テキスト ボックス 82"/>
        <xdr:cNvSpPr txBox="1"/>
      </xdr:nvSpPr>
      <xdr:spPr>
        <a:xfrm>
          <a:off x="939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47625</xdr:rowOff>
    </xdr:from>
    <xdr:to>
      <xdr:col>24</xdr:col>
      <xdr:colOff>76200</xdr:colOff>
      <xdr:row>33</xdr:row>
      <xdr:rowOff>149225</xdr:rowOff>
    </xdr:to>
    <xdr:sp macro="" textlink="">
      <xdr:nvSpPr>
        <xdr:cNvPr id="89" name="楕円 88"/>
        <xdr:cNvSpPr/>
      </xdr:nvSpPr>
      <xdr:spPr>
        <a:xfrm>
          <a:off x="47752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127652</xdr:rowOff>
    </xdr:from>
    <xdr:ext cx="762000" cy="259045"/>
    <xdr:sp macro="" textlink="">
      <xdr:nvSpPr>
        <xdr:cNvPr id="90" name="人件費該当値テキスト"/>
        <xdr:cNvSpPr txBox="1"/>
      </xdr:nvSpPr>
      <xdr:spPr>
        <a:xfrm>
          <a:off x="4914900" y="56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161925</xdr:rowOff>
    </xdr:from>
    <xdr:to>
      <xdr:col>20</xdr:col>
      <xdr:colOff>38100</xdr:colOff>
      <xdr:row>33</xdr:row>
      <xdr:rowOff>92075</xdr:rowOff>
    </xdr:to>
    <xdr:sp macro="" textlink="">
      <xdr:nvSpPr>
        <xdr:cNvPr id="91" name="楕円 90"/>
        <xdr:cNvSpPr/>
      </xdr:nvSpPr>
      <xdr:spPr>
        <a:xfrm>
          <a:off x="3937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102252</xdr:rowOff>
    </xdr:from>
    <xdr:ext cx="736600" cy="259045"/>
    <xdr:sp macro="" textlink="">
      <xdr:nvSpPr>
        <xdr:cNvPr id="92" name="テキスト ボックス 91"/>
        <xdr:cNvSpPr txBox="1"/>
      </xdr:nvSpPr>
      <xdr:spPr>
        <a:xfrm>
          <a:off x="3606800" y="541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93" name="楕円 92"/>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4" name="テキスト ボックス 93"/>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61913</xdr:rowOff>
    </xdr:from>
    <xdr:to>
      <xdr:col>11</xdr:col>
      <xdr:colOff>60325</xdr:colOff>
      <xdr:row>33</xdr:row>
      <xdr:rowOff>163513</xdr:rowOff>
    </xdr:to>
    <xdr:sp macro="" textlink="">
      <xdr:nvSpPr>
        <xdr:cNvPr id="95" name="楕円 94"/>
        <xdr:cNvSpPr/>
      </xdr:nvSpPr>
      <xdr:spPr>
        <a:xfrm>
          <a:off x="2159000" y="5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2240</xdr:rowOff>
    </xdr:from>
    <xdr:ext cx="762000" cy="259045"/>
    <xdr:sp macro="" textlink="">
      <xdr:nvSpPr>
        <xdr:cNvPr id="96" name="テキスト ボックス 95"/>
        <xdr:cNvSpPr txBox="1"/>
      </xdr:nvSpPr>
      <xdr:spPr>
        <a:xfrm>
          <a:off x="1828800" y="54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104775</xdr:rowOff>
    </xdr:from>
    <xdr:to>
      <xdr:col>6</xdr:col>
      <xdr:colOff>171450</xdr:colOff>
      <xdr:row>34</xdr:row>
      <xdr:rowOff>34925</xdr:rowOff>
    </xdr:to>
    <xdr:sp macro="" textlink="">
      <xdr:nvSpPr>
        <xdr:cNvPr id="97" name="楕円 96"/>
        <xdr:cNvSpPr/>
      </xdr:nvSpPr>
      <xdr:spPr>
        <a:xfrm>
          <a:off x="1270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45102</xdr:rowOff>
    </xdr:from>
    <xdr:ext cx="762000" cy="259045"/>
    <xdr:sp macro="" textlink="">
      <xdr:nvSpPr>
        <xdr:cNvPr id="98" name="テキスト ボックス 97"/>
        <xdr:cNvSpPr txBox="1"/>
      </xdr:nvSpPr>
      <xdr:spPr>
        <a:xfrm>
          <a:off x="9398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令和３年度決算と比較して、学校施設等の光熱費の高騰等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、経常一般財源等歳入合計が減となったことで、経常収支比率は増加している。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今後も指定管理者制度の活用などにより、施設の維持管理コストの縮減に努めていく。</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151493</xdr:rowOff>
    </xdr:to>
    <xdr:cxnSp macro="">
      <xdr:nvCxnSpPr>
        <xdr:cNvPr id="133" name="直線コネクタ 132"/>
        <xdr:cNvCxnSpPr/>
      </xdr:nvCxnSpPr>
      <xdr:spPr>
        <a:xfrm>
          <a:off x="15671800" y="24946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4536</xdr:rowOff>
    </xdr:to>
    <xdr:cxnSp macro="">
      <xdr:nvCxnSpPr>
        <xdr:cNvPr id="136" name="直線コネクタ 135"/>
        <xdr:cNvCxnSpPr/>
      </xdr:nvCxnSpPr>
      <xdr:spPr>
        <a:xfrm flipV="1">
          <a:off x="14782800" y="2494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4536</xdr:rowOff>
    </xdr:to>
    <xdr:cxnSp macro="">
      <xdr:nvCxnSpPr>
        <xdr:cNvPr id="139" name="直線コネクタ 138"/>
        <xdr:cNvCxnSpPr/>
      </xdr:nvCxnSpPr>
      <xdr:spPr>
        <a:xfrm>
          <a:off x="13893800" y="2543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110671</xdr:rowOff>
    </xdr:from>
    <xdr:to>
      <xdr:col>69</xdr:col>
      <xdr:colOff>92075</xdr:colOff>
      <xdr:row>14</xdr:row>
      <xdr:rowOff>143329</xdr:rowOff>
    </xdr:to>
    <xdr:cxnSp macro="">
      <xdr:nvCxnSpPr>
        <xdr:cNvPr id="142" name="直線コネクタ 141"/>
        <xdr:cNvCxnSpPr/>
      </xdr:nvCxnSpPr>
      <xdr:spPr>
        <a:xfrm>
          <a:off x="13004800" y="2510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2" name="楕円 151"/>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72770</xdr:rowOff>
    </xdr:from>
    <xdr:ext cx="762000" cy="259045"/>
    <xdr:sp macro="" textlink="">
      <xdr:nvSpPr>
        <xdr:cNvPr id="153" name="物件費該当値テキスト"/>
        <xdr:cNvSpPr txBox="1"/>
      </xdr:nvSpPr>
      <xdr:spPr>
        <a:xfrm>
          <a:off x="165989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4" name="楕円 153"/>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129920</xdr:rowOff>
    </xdr:from>
    <xdr:ext cx="736600" cy="259045"/>
    <xdr:sp macro="" textlink="">
      <xdr:nvSpPr>
        <xdr:cNvPr id="155" name="テキスト ボックス 154"/>
        <xdr:cNvSpPr txBox="1"/>
      </xdr:nvSpPr>
      <xdr:spPr>
        <a:xfrm>
          <a:off x="15290800" y="253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6" name="楕円 155"/>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40113</xdr:rowOff>
    </xdr:from>
    <xdr:ext cx="762000" cy="259045"/>
    <xdr:sp macro="" textlink="">
      <xdr:nvSpPr>
        <xdr:cNvPr id="157" name="テキスト ボックス 156"/>
        <xdr:cNvSpPr txBox="1"/>
      </xdr:nvSpPr>
      <xdr:spPr>
        <a:xfrm>
          <a:off x="14401800" y="26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92529</xdr:rowOff>
    </xdr:from>
    <xdr:to>
      <xdr:col>69</xdr:col>
      <xdr:colOff>142875</xdr:colOff>
      <xdr:row>15</xdr:row>
      <xdr:rowOff>22679</xdr:rowOff>
    </xdr:to>
    <xdr:sp macro="" textlink="">
      <xdr:nvSpPr>
        <xdr:cNvPr id="158" name="楕円 157"/>
        <xdr:cNvSpPr/>
      </xdr:nvSpPr>
      <xdr:spPr>
        <a:xfrm>
          <a:off x="13843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7456</xdr:rowOff>
    </xdr:from>
    <xdr:ext cx="762000" cy="259045"/>
    <xdr:sp macro="" textlink="">
      <xdr:nvSpPr>
        <xdr:cNvPr id="159" name="テキスト ボックス 158"/>
        <xdr:cNvSpPr txBox="1"/>
      </xdr:nvSpPr>
      <xdr:spPr>
        <a:xfrm>
          <a:off x="13512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59871</xdr:rowOff>
    </xdr:from>
    <xdr:to>
      <xdr:col>65</xdr:col>
      <xdr:colOff>53975</xdr:colOff>
      <xdr:row>14</xdr:row>
      <xdr:rowOff>161471</xdr:rowOff>
    </xdr:to>
    <xdr:sp macro="" textlink="">
      <xdr:nvSpPr>
        <xdr:cNvPr id="160" name="楕円 159"/>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146248</xdr:rowOff>
    </xdr:from>
    <xdr:ext cx="762000" cy="259045"/>
    <xdr:sp macro="" textlink="">
      <xdr:nvSpPr>
        <xdr:cNvPr id="161" name="テキスト ボックス 160"/>
        <xdr:cNvSpPr txBox="1"/>
      </xdr:nvSpPr>
      <xdr:spPr>
        <a:xfrm>
          <a:off x="12623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令和３年度決算と比較して、障がい者福祉サービス関係給付費等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となったことで、経常収支比率は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高齢化の進行や障がい福祉サービスの利用増等により、扶助費については今後も増加が見込まれる。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127000</xdr:rowOff>
    </xdr:to>
    <xdr:cxnSp macro="">
      <xdr:nvCxnSpPr>
        <xdr:cNvPr id="196" name="直線コネクタ 195"/>
        <xdr:cNvCxnSpPr/>
      </xdr:nvCxnSpPr>
      <xdr:spPr>
        <a:xfrm>
          <a:off x="3987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110672</xdr:rowOff>
    </xdr:to>
    <xdr:cxnSp macro="">
      <xdr:nvCxnSpPr>
        <xdr:cNvPr id="199" name="直線コネクタ 198"/>
        <xdr:cNvCxnSpPr/>
      </xdr:nvCxnSpPr>
      <xdr:spPr>
        <a:xfrm flipV="1">
          <a:off x="3098800" y="99568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58</xdr:row>
      <xdr:rowOff>110672</xdr:rowOff>
    </xdr:to>
    <xdr:cxnSp macro="">
      <xdr:nvCxnSpPr>
        <xdr:cNvPr id="202" name="直線コネクタ 201"/>
        <xdr:cNvCxnSpPr/>
      </xdr:nvCxnSpPr>
      <xdr:spPr>
        <a:xfrm>
          <a:off x="2209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110672</xdr:rowOff>
    </xdr:to>
    <xdr:cxnSp macro="">
      <xdr:nvCxnSpPr>
        <xdr:cNvPr id="205" name="直線コネクタ 204"/>
        <xdr:cNvCxnSpPr/>
      </xdr:nvCxnSpPr>
      <xdr:spPr>
        <a:xfrm>
          <a:off x="1320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5" name="楕円 21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7" name="楕円 21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8" name="テキスト ボックス 21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59872</xdr:rowOff>
    </xdr:from>
    <xdr:to>
      <xdr:col>15</xdr:col>
      <xdr:colOff>149225</xdr:colOff>
      <xdr:row>58</xdr:row>
      <xdr:rowOff>161472</xdr:rowOff>
    </xdr:to>
    <xdr:sp macro="" textlink="">
      <xdr:nvSpPr>
        <xdr:cNvPr id="219" name="楕円 218"/>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220" name="テキスト ボックス 219"/>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21" name="楕円 220"/>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22" name="テキスト ボックス 221"/>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23" name="楕円 222"/>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4" name="テキスト ボックス 223"/>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令和３年度決算と比較して、老年人口の増加等に伴う介護保険事業及び後期高齢者医療事業への繰出金の増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や、維持補修費の増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経常的経費充当一般財源が増となったことに加え、経常一般財源等歳入合計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が減となったことで、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経常収支比率が増加している。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住民基本台帳に基づく</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歳以上の高齢者が総人口に占める割合について、令和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日現在は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％であったのに対し、令和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％と増加している。今後も高齢化に伴い、介護保険事業や後期高齢者医療事業への繰出金は増加するものと考えられる。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107950</xdr:rowOff>
    </xdr:to>
    <xdr:cxnSp macro="">
      <xdr:nvCxnSpPr>
        <xdr:cNvPr id="257" name="直線コネクタ 256"/>
        <xdr:cNvCxnSpPr/>
      </xdr:nvCxnSpPr>
      <xdr:spPr>
        <a:xfrm>
          <a:off x="15671800" y="9575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69850</xdr:rowOff>
    </xdr:to>
    <xdr:cxnSp macro="">
      <xdr:nvCxnSpPr>
        <xdr:cNvPr id="260" name="直線コネクタ 259"/>
        <xdr:cNvCxnSpPr/>
      </xdr:nvCxnSpPr>
      <xdr:spPr>
        <a:xfrm flipV="1">
          <a:off x="14782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69850</xdr:rowOff>
    </xdr:to>
    <xdr:cxnSp macro="">
      <xdr:nvCxnSpPr>
        <xdr:cNvPr id="263" name="直線コネクタ 262"/>
        <xdr:cNvCxnSpPr/>
      </xdr:nvCxnSpPr>
      <xdr:spPr>
        <a:xfrm>
          <a:off x="13893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107950</xdr:rowOff>
    </xdr:to>
    <xdr:cxnSp macro="">
      <xdr:nvCxnSpPr>
        <xdr:cNvPr id="266" name="直線コネクタ 265"/>
        <xdr:cNvCxnSpPr/>
      </xdr:nvCxnSpPr>
      <xdr:spPr>
        <a:xfrm>
          <a:off x="13004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8" name="楕円 27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9" name="テキスト ボックス 27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80" name="楕円 279"/>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81" name="テキスト ボックス 280"/>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82" name="楕円 28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83" name="テキスト ボックス 28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4" name="楕円 28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5" name="テキスト ボックス 28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が類似団体平均を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月）し、それに伴い補助金交付規則も改正（平成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日施行）し、更なる適正化を図っている。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69850</xdr:rowOff>
    </xdr:to>
    <xdr:cxnSp macro="">
      <xdr:nvCxnSpPr>
        <xdr:cNvPr id="316" name="直線コネクタ 315"/>
        <xdr:cNvCxnSpPr/>
      </xdr:nvCxnSpPr>
      <xdr:spPr>
        <a:xfrm>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46990</xdr:rowOff>
    </xdr:to>
    <xdr:cxnSp macro="">
      <xdr:nvCxnSpPr>
        <xdr:cNvPr id="319" name="直線コネクタ 318"/>
        <xdr:cNvCxnSpPr/>
      </xdr:nvCxnSpPr>
      <xdr:spPr>
        <a:xfrm flipV="1">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115570</xdr:rowOff>
    </xdr:to>
    <xdr:cxnSp macro="">
      <xdr:nvCxnSpPr>
        <xdr:cNvPr id="322" name="直線コネクタ 321"/>
        <xdr:cNvCxnSpPr/>
      </xdr:nvCxnSpPr>
      <xdr:spPr>
        <a:xfrm flipV="1">
          <a:off x="13893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161290</xdr:rowOff>
    </xdr:to>
    <xdr:cxnSp macro="">
      <xdr:nvCxnSpPr>
        <xdr:cNvPr id="325" name="直線コネクタ 324"/>
        <xdr:cNvCxnSpPr/>
      </xdr:nvCxnSpPr>
      <xdr:spPr>
        <a:xfrm flipV="1">
          <a:off x="13004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5" name="楕円 334"/>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36"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7" name="楕円 336"/>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38" name="テキスト ボックス 337"/>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9" name="楕円 338"/>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40" name="テキスト ボックス 339"/>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41" name="楕円 340"/>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42" name="テキスト ボックス 341"/>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43" name="楕円 342"/>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44" name="テキスト ボックス 343"/>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令和３年度決算と比較して、経常的経費充当一般財源</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以上に減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となったことで、経常収支比率はやや減少となっている。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その中でも、利子の償還は経常的経費充当一般財源が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減となっており、高利率での利子償還が完了したために、平均利率が下がっていることが影響していると考えられる。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今後の公債費は、市債発行額の抑制により中長期的には減少していく見込みであるが、当面は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億円程度で高止まりとなる見込みである。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127000</xdr:rowOff>
    </xdr:from>
    <xdr:to>
      <xdr:col>24</xdr:col>
      <xdr:colOff>25400</xdr:colOff>
      <xdr:row>79</xdr:row>
      <xdr:rowOff>165100</xdr:rowOff>
    </xdr:to>
    <xdr:cxnSp macro="">
      <xdr:nvCxnSpPr>
        <xdr:cNvPr id="377" name="直線コネクタ 376"/>
        <xdr:cNvCxnSpPr/>
      </xdr:nvCxnSpPr>
      <xdr:spPr>
        <a:xfrm flipV="1">
          <a:off x="3987800" y="1367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165100</xdr:rowOff>
    </xdr:from>
    <xdr:to>
      <xdr:col>19</xdr:col>
      <xdr:colOff>187325</xdr:colOff>
      <xdr:row>80</xdr:row>
      <xdr:rowOff>127000</xdr:rowOff>
    </xdr:to>
    <xdr:cxnSp macro="">
      <xdr:nvCxnSpPr>
        <xdr:cNvPr id="380" name="直線コネクタ 379"/>
        <xdr:cNvCxnSpPr/>
      </xdr:nvCxnSpPr>
      <xdr:spPr>
        <a:xfrm flipV="1">
          <a:off x="3098800" y="1370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165100</xdr:rowOff>
    </xdr:to>
    <xdr:cxnSp macro="">
      <xdr:nvCxnSpPr>
        <xdr:cNvPr id="383" name="直線コネクタ 382"/>
        <xdr:cNvCxnSpPr/>
      </xdr:nvCxnSpPr>
      <xdr:spPr>
        <a:xfrm flipV="1">
          <a:off x="2209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80</xdr:row>
      <xdr:rowOff>165100</xdr:rowOff>
    </xdr:to>
    <xdr:cxnSp macro="">
      <xdr:nvCxnSpPr>
        <xdr:cNvPr id="386" name="直線コネクタ 385"/>
        <xdr:cNvCxnSpPr/>
      </xdr:nvCxnSpPr>
      <xdr:spPr>
        <a:xfrm>
          <a:off x="1320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76200</xdr:rowOff>
    </xdr:from>
    <xdr:to>
      <xdr:col>24</xdr:col>
      <xdr:colOff>76200</xdr:colOff>
      <xdr:row>80</xdr:row>
      <xdr:rowOff>6350</xdr:rowOff>
    </xdr:to>
    <xdr:sp macro="" textlink="">
      <xdr:nvSpPr>
        <xdr:cNvPr id="396" name="楕円 395"/>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48277</xdr:rowOff>
    </xdr:from>
    <xdr:ext cx="762000" cy="259045"/>
    <xdr:sp macro="" textlink="">
      <xdr:nvSpPr>
        <xdr:cNvPr id="397" name="公債費該当値テキスト"/>
        <xdr:cNvSpPr txBox="1"/>
      </xdr:nvSpPr>
      <xdr:spPr>
        <a:xfrm>
          <a:off x="4914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114300</xdr:rowOff>
    </xdr:from>
    <xdr:to>
      <xdr:col>20</xdr:col>
      <xdr:colOff>38100</xdr:colOff>
      <xdr:row>80</xdr:row>
      <xdr:rowOff>44450</xdr:rowOff>
    </xdr:to>
    <xdr:sp macro="" textlink="">
      <xdr:nvSpPr>
        <xdr:cNvPr id="398" name="楕円 397"/>
        <xdr:cNvSpPr/>
      </xdr:nvSpPr>
      <xdr:spPr>
        <a:xfrm>
          <a:off x="3937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29227</xdr:rowOff>
    </xdr:from>
    <xdr:ext cx="736600" cy="259045"/>
    <xdr:sp macro="" textlink="">
      <xdr:nvSpPr>
        <xdr:cNvPr id="399" name="テキスト ボックス 398"/>
        <xdr:cNvSpPr txBox="1"/>
      </xdr:nvSpPr>
      <xdr:spPr>
        <a:xfrm>
          <a:off x="3606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400" name="楕円 399"/>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401" name="テキスト ボックス 400"/>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2" name="楕円 401"/>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3" name="テキスト ボックス 402"/>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404" name="楕円 403"/>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405" name="テキスト ボックス 404"/>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令和３年度決算と比較して、人件費や扶助費、繰出金等の増</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経常的経費充当一般財源</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が増となったことに加え、</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経常一般財源等歳入合計が減となった</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今後も福祉サービスの利用者の増に伴う扶助費の増や、老年人口の増加に伴う後期高齢者医療、介護保険事業への公費負担の大幅な増加が見込まれる。</a:t>
          </a:r>
          <a:endParaRPr lang="ja-JP" altLang="ja-JP" sz="950">
            <a:effectLst/>
            <a:latin typeface="ＭＳ ゴシック" panose="020B0609070205080204" pitchFamily="49" charset="-128"/>
            <a:ea typeface="ＭＳ ゴシック" panose="020B0609070205080204" pitchFamily="49" charset="-128"/>
          </a:endParaRPr>
        </a:p>
        <a:p>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　本市では、令和</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9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50">
              <a:solidFill>
                <a:schemeClr val="dk1"/>
              </a:solidFill>
              <a:effectLst/>
              <a:latin typeface="ＭＳ ゴシック" panose="020B0609070205080204" pitchFamily="49" charset="-128"/>
              <a:ea typeface="ＭＳ ゴシック" panose="020B0609070205080204" pitchFamily="49" charset="-128"/>
              <a:cs typeface="+mn-cs"/>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見直しなどの不断の改善に取り組んでいく。</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81</xdr:row>
      <xdr:rowOff>133858</xdr:rowOff>
    </xdr:to>
    <xdr:cxnSp macro="">
      <xdr:nvCxnSpPr>
        <xdr:cNvPr id="431" name="直線コネクタ 430"/>
        <xdr:cNvCxnSpPr/>
      </xdr:nvCxnSpPr>
      <xdr:spPr>
        <a:xfrm flipV="1">
          <a:off x="16510000" y="1289659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2"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3" name="直線コネクタ 432"/>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34" name="公債費以外最大値テキスト"/>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5" name="直線コネクタ 434"/>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69850</xdr:rowOff>
    </xdr:from>
    <xdr:to>
      <xdr:col>82</xdr:col>
      <xdr:colOff>107950</xdr:colOff>
      <xdr:row>75</xdr:row>
      <xdr:rowOff>46990</xdr:rowOff>
    </xdr:to>
    <xdr:cxnSp macro="">
      <xdr:nvCxnSpPr>
        <xdr:cNvPr id="436" name="直線コネクタ 435"/>
        <xdr:cNvCxnSpPr/>
      </xdr:nvCxnSpPr>
      <xdr:spPr>
        <a:xfrm>
          <a:off x="15671800" y="125857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7"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69850</xdr:rowOff>
    </xdr:from>
    <xdr:to>
      <xdr:col>78</xdr:col>
      <xdr:colOff>69850</xdr:colOff>
      <xdr:row>74</xdr:row>
      <xdr:rowOff>154432</xdr:rowOff>
    </xdr:to>
    <xdr:cxnSp macro="">
      <xdr:nvCxnSpPr>
        <xdr:cNvPr id="439" name="直線コネクタ 438"/>
        <xdr:cNvCxnSpPr/>
      </xdr:nvCxnSpPr>
      <xdr:spPr>
        <a:xfrm flipV="1">
          <a:off x="14782800" y="1258570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142494</xdr:rowOff>
    </xdr:from>
    <xdr:to>
      <xdr:col>78</xdr:col>
      <xdr:colOff>120650</xdr:colOff>
      <xdr:row>76</xdr:row>
      <xdr:rowOff>72644</xdr:rowOff>
    </xdr:to>
    <xdr:sp macro="" textlink="">
      <xdr:nvSpPr>
        <xdr:cNvPr id="440" name="フローチャート: 判断 439"/>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57421</xdr:rowOff>
    </xdr:from>
    <xdr:ext cx="736600" cy="259045"/>
    <xdr:sp macro="" textlink="">
      <xdr:nvSpPr>
        <xdr:cNvPr id="441" name="テキスト ボックス 440"/>
        <xdr:cNvSpPr txBox="1"/>
      </xdr:nvSpPr>
      <xdr:spPr>
        <a:xfrm>
          <a:off x="15290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154432</xdr:rowOff>
    </xdr:to>
    <xdr:cxnSp macro="">
      <xdr:nvCxnSpPr>
        <xdr:cNvPr id="442" name="直線コネクタ 441"/>
        <xdr:cNvCxnSpPr/>
      </xdr:nvCxnSpPr>
      <xdr:spPr>
        <a:xfrm>
          <a:off x="13893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43" name="フローチャート: 判断 442"/>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4" name="テキスト ボックス 443"/>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133858</xdr:rowOff>
    </xdr:from>
    <xdr:to>
      <xdr:col>69</xdr:col>
      <xdr:colOff>92075</xdr:colOff>
      <xdr:row>74</xdr:row>
      <xdr:rowOff>53848</xdr:rowOff>
    </xdr:to>
    <xdr:cxnSp macro="">
      <xdr:nvCxnSpPr>
        <xdr:cNvPr id="445" name="直線コネクタ 444"/>
        <xdr:cNvCxnSpPr/>
      </xdr:nvCxnSpPr>
      <xdr:spPr>
        <a:xfrm>
          <a:off x="13004800" y="126497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137922</xdr:rowOff>
    </xdr:from>
    <xdr:to>
      <xdr:col>69</xdr:col>
      <xdr:colOff>142875</xdr:colOff>
      <xdr:row>78</xdr:row>
      <xdr:rowOff>68072</xdr:rowOff>
    </xdr:to>
    <xdr:sp macro="" textlink="">
      <xdr:nvSpPr>
        <xdr:cNvPr id="446" name="フローチャート: 判断 445"/>
        <xdr:cNvSpPr/>
      </xdr:nvSpPr>
      <xdr:spPr>
        <a:xfrm>
          <a:off x="13843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47" name="テキスト ボックス 446"/>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8" name="フローチャート: 判断 44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49" name="テキスト ボックス 44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5" name="楕円 454"/>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76217</xdr:rowOff>
    </xdr:from>
    <xdr:ext cx="762000" cy="259045"/>
    <xdr:sp macro="" textlink="">
      <xdr:nvSpPr>
        <xdr:cNvPr id="456"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19050</xdr:rowOff>
    </xdr:from>
    <xdr:to>
      <xdr:col>78</xdr:col>
      <xdr:colOff>120650</xdr:colOff>
      <xdr:row>73</xdr:row>
      <xdr:rowOff>120650</xdr:rowOff>
    </xdr:to>
    <xdr:sp macro="" textlink="">
      <xdr:nvSpPr>
        <xdr:cNvPr id="457" name="楕円 456"/>
        <xdr:cNvSpPr/>
      </xdr:nvSpPr>
      <xdr:spPr>
        <a:xfrm>
          <a:off x="15621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130827</xdr:rowOff>
    </xdr:from>
    <xdr:ext cx="736600" cy="259045"/>
    <xdr:sp macro="" textlink="">
      <xdr:nvSpPr>
        <xdr:cNvPr id="458" name="テキスト ボックス 457"/>
        <xdr:cNvSpPr txBox="1"/>
      </xdr:nvSpPr>
      <xdr:spPr>
        <a:xfrm>
          <a:off x="15290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59" name="楕円 458"/>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60" name="テキスト ボックス 459"/>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61" name="楕円 460"/>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62" name="テキスト ボックス 461"/>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83058</xdr:rowOff>
    </xdr:from>
    <xdr:to>
      <xdr:col>65</xdr:col>
      <xdr:colOff>53975</xdr:colOff>
      <xdr:row>74</xdr:row>
      <xdr:rowOff>13208</xdr:rowOff>
    </xdr:to>
    <xdr:sp macro="" textlink="">
      <xdr:nvSpPr>
        <xdr:cNvPr id="463" name="楕円 462"/>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23385</xdr:rowOff>
    </xdr:from>
    <xdr:ext cx="762000" cy="259045"/>
    <xdr:sp macro="" textlink="">
      <xdr:nvSpPr>
        <xdr:cNvPr id="464" name="テキスト ボックス 463"/>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78384</xdr:rowOff>
    </xdr:from>
    <xdr:to>
      <xdr:col>29</xdr:col>
      <xdr:colOff>127000</xdr:colOff>
      <xdr:row>18</xdr:row>
      <xdr:rowOff>95644</xdr:rowOff>
    </xdr:to>
    <xdr:cxnSp macro="">
      <xdr:nvCxnSpPr>
        <xdr:cNvPr id="50" name="直線コネクタ 49"/>
        <xdr:cNvCxnSpPr/>
      </xdr:nvCxnSpPr>
      <xdr:spPr bwMode="auto">
        <a:xfrm flipV="1">
          <a:off x="5003800" y="3212109"/>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95644</xdr:rowOff>
    </xdr:from>
    <xdr:to>
      <xdr:col>26</xdr:col>
      <xdr:colOff>50800</xdr:colOff>
      <xdr:row>18</xdr:row>
      <xdr:rowOff>123457</xdr:rowOff>
    </xdr:to>
    <xdr:cxnSp macro="">
      <xdr:nvCxnSpPr>
        <xdr:cNvPr id="53" name="直線コネクタ 52"/>
        <xdr:cNvCxnSpPr/>
      </xdr:nvCxnSpPr>
      <xdr:spPr bwMode="auto">
        <a:xfrm flipV="1">
          <a:off x="4305300" y="3229369"/>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123457</xdr:rowOff>
    </xdr:from>
    <xdr:to>
      <xdr:col>22</xdr:col>
      <xdr:colOff>114300</xdr:colOff>
      <xdr:row>18</xdr:row>
      <xdr:rowOff>158814</xdr:rowOff>
    </xdr:to>
    <xdr:cxnSp macro="">
      <xdr:nvCxnSpPr>
        <xdr:cNvPr id="56" name="直線コネクタ 55"/>
        <xdr:cNvCxnSpPr/>
      </xdr:nvCxnSpPr>
      <xdr:spPr bwMode="auto">
        <a:xfrm flipV="1">
          <a:off x="3606800" y="3257182"/>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134620</xdr:rowOff>
    </xdr:from>
    <xdr:to>
      <xdr:col>18</xdr:col>
      <xdr:colOff>177800</xdr:colOff>
      <xdr:row>18</xdr:row>
      <xdr:rowOff>158814</xdr:rowOff>
    </xdr:to>
    <xdr:cxnSp macro="">
      <xdr:nvCxnSpPr>
        <xdr:cNvPr id="59" name="直線コネクタ 58"/>
        <xdr:cNvCxnSpPr/>
      </xdr:nvCxnSpPr>
      <xdr:spPr bwMode="auto">
        <a:xfrm>
          <a:off x="2908300" y="3268345"/>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27584</xdr:rowOff>
    </xdr:from>
    <xdr:to>
      <xdr:col>29</xdr:col>
      <xdr:colOff>177800</xdr:colOff>
      <xdr:row>18</xdr:row>
      <xdr:rowOff>129184</xdr:rowOff>
    </xdr:to>
    <xdr:sp macro="" textlink="">
      <xdr:nvSpPr>
        <xdr:cNvPr id="69" name="楕円 68"/>
        <xdr:cNvSpPr/>
      </xdr:nvSpPr>
      <xdr:spPr bwMode="auto">
        <a:xfrm>
          <a:off x="5600700" y="316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171111</xdr:rowOff>
    </xdr:from>
    <xdr:ext cx="762000" cy="259045"/>
    <xdr:sp macro="" textlink="">
      <xdr:nvSpPr>
        <xdr:cNvPr id="70" name="人口1人当たり決算額の推移該当値テキスト130"/>
        <xdr:cNvSpPr txBox="1"/>
      </xdr:nvSpPr>
      <xdr:spPr>
        <a:xfrm>
          <a:off x="5740400" y="313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44844</xdr:rowOff>
    </xdr:from>
    <xdr:to>
      <xdr:col>26</xdr:col>
      <xdr:colOff>101600</xdr:colOff>
      <xdr:row>18</xdr:row>
      <xdr:rowOff>146444</xdr:rowOff>
    </xdr:to>
    <xdr:sp macro="" textlink="">
      <xdr:nvSpPr>
        <xdr:cNvPr id="71" name="楕円 70"/>
        <xdr:cNvSpPr/>
      </xdr:nvSpPr>
      <xdr:spPr bwMode="auto">
        <a:xfrm>
          <a:off x="4953000" y="317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131221</xdr:rowOff>
    </xdr:from>
    <xdr:ext cx="736600" cy="259045"/>
    <xdr:sp macro="" textlink="">
      <xdr:nvSpPr>
        <xdr:cNvPr id="72" name="テキスト ボックス 71"/>
        <xdr:cNvSpPr txBox="1"/>
      </xdr:nvSpPr>
      <xdr:spPr>
        <a:xfrm>
          <a:off x="4622800" y="326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72657</xdr:rowOff>
    </xdr:from>
    <xdr:to>
      <xdr:col>22</xdr:col>
      <xdr:colOff>165100</xdr:colOff>
      <xdr:row>19</xdr:row>
      <xdr:rowOff>2807</xdr:rowOff>
    </xdr:to>
    <xdr:sp macro="" textlink="">
      <xdr:nvSpPr>
        <xdr:cNvPr id="73" name="楕円 72"/>
        <xdr:cNvSpPr/>
      </xdr:nvSpPr>
      <xdr:spPr bwMode="auto">
        <a:xfrm>
          <a:off x="4254500" y="320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159034</xdr:rowOff>
    </xdr:from>
    <xdr:ext cx="762000" cy="259045"/>
    <xdr:sp macro="" textlink="">
      <xdr:nvSpPr>
        <xdr:cNvPr id="74" name="テキスト ボックス 73"/>
        <xdr:cNvSpPr txBox="1"/>
      </xdr:nvSpPr>
      <xdr:spPr>
        <a:xfrm>
          <a:off x="3924300" y="329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108014</xdr:rowOff>
    </xdr:from>
    <xdr:to>
      <xdr:col>19</xdr:col>
      <xdr:colOff>38100</xdr:colOff>
      <xdr:row>19</xdr:row>
      <xdr:rowOff>38164</xdr:rowOff>
    </xdr:to>
    <xdr:sp macro="" textlink="">
      <xdr:nvSpPr>
        <xdr:cNvPr id="75" name="楕円 74"/>
        <xdr:cNvSpPr/>
      </xdr:nvSpPr>
      <xdr:spPr bwMode="auto">
        <a:xfrm>
          <a:off x="3556000" y="3241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22941</xdr:rowOff>
    </xdr:from>
    <xdr:ext cx="762000" cy="259045"/>
    <xdr:sp macro="" textlink="">
      <xdr:nvSpPr>
        <xdr:cNvPr id="76" name="テキスト ボックス 75"/>
        <xdr:cNvSpPr txBox="1"/>
      </xdr:nvSpPr>
      <xdr:spPr>
        <a:xfrm>
          <a:off x="3225800" y="332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83820</xdr:rowOff>
    </xdr:from>
    <xdr:to>
      <xdr:col>15</xdr:col>
      <xdr:colOff>101600</xdr:colOff>
      <xdr:row>19</xdr:row>
      <xdr:rowOff>13970</xdr:rowOff>
    </xdr:to>
    <xdr:sp macro="" textlink="">
      <xdr:nvSpPr>
        <xdr:cNvPr id="77" name="楕円 76"/>
        <xdr:cNvSpPr/>
      </xdr:nvSpPr>
      <xdr:spPr bwMode="auto">
        <a:xfrm>
          <a:off x="28575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170197</xdr:rowOff>
    </xdr:from>
    <xdr:ext cx="762000" cy="259045"/>
    <xdr:sp macro="" textlink="">
      <xdr:nvSpPr>
        <xdr:cNvPr id="78" name="テキスト ボックス 77"/>
        <xdr:cNvSpPr txBox="1"/>
      </xdr:nvSpPr>
      <xdr:spPr>
        <a:xfrm>
          <a:off x="2527300" y="33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186436</xdr:rowOff>
    </xdr:from>
    <xdr:to>
      <xdr:col>29</xdr:col>
      <xdr:colOff>127000</xdr:colOff>
      <xdr:row>35</xdr:row>
      <xdr:rowOff>192532</xdr:rowOff>
    </xdr:to>
    <xdr:cxnSp macro="">
      <xdr:nvCxnSpPr>
        <xdr:cNvPr id="112" name="直線コネクタ 111"/>
        <xdr:cNvCxnSpPr/>
      </xdr:nvCxnSpPr>
      <xdr:spPr bwMode="auto">
        <a:xfrm flipV="1">
          <a:off x="5003800" y="6796786"/>
          <a:ext cx="6477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122162</xdr:rowOff>
    </xdr:from>
    <xdr:to>
      <xdr:col>26</xdr:col>
      <xdr:colOff>50800</xdr:colOff>
      <xdr:row>35</xdr:row>
      <xdr:rowOff>192532</xdr:rowOff>
    </xdr:to>
    <xdr:cxnSp macro="">
      <xdr:nvCxnSpPr>
        <xdr:cNvPr id="115" name="直線コネクタ 114"/>
        <xdr:cNvCxnSpPr/>
      </xdr:nvCxnSpPr>
      <xdr:spPr bwMode="auto">
        <a:xfrm>
          <a:off x="4305300" y="6732512"/>
          <a:ext cx="698500" cy="70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99263</xdr:rowOff>
    </xdr:from>
    <xdr:to>
      <xdr:col>22</xdr:col>
      <xdr:colOff>114300</xdr:colOff>
      <xdr:row>35</xdr:row>
      <xdr:rowOff>122162</xdr:rowOff>
    </xdr:to>
    <xdr:cxnSp macro="">
      <xdr:nvCxnSpPr>
        <xdr:cNvPr id="118" name="直線コネクタ 117"/>
        <xdr:cNvCxnSpPr/>
      </xdr:nvCxnSpPr>
      <xdr:spPr bwMode="auto">
        <a:xfrm>
          <a:off x="3606800" y="6709613"/>
          <a:ext cx="698500" cy="2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18415</xdr:rowOff>
    </xdr:from>
    <xdr:to>
      <xdr:col>18</xdr:col>
      <xdr:colOff>177800</xdr:colOff>
      <xdr:row>35</xdr:row>
      <xdr:rowOff>99263</xdr:rowOff>
    </xdr:to>
    <xdr:cxnSp macro="">
      <xdr:nvCxnSpPr>
        <xdr:cNvPr id="121" name="直線コネクタ 120"/>
        <xdr:cNvCxnSpPr/>
      </xdr:nvCxnSpPr>
      <xdr:spPr bwMode="auto">
        <a:xfrm>
          <a:off x="2908300" y="6628765"/>
          <a:ext cx="6985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135636</xdr:rowOff>
    </xdr:from>
    <xdr:to>
      <xdr:col>29</xdr:col>
      <xdr:colOff>177800</xdr:colOff>
      <xdr:row>35</xdr:row>
      <xdr:rowOff>237236</xdr:rowOff>
    </xdr:to>
    <xdr:sp macro="" textlink="">
      <xdr:nvSpPr>
        <xdr:cNvPr id="131" name="楕円 130"/>
        <xdr:cNvSpPr/>
      </xdr:nvSpPr>
      <xdr:spPr bwMode="auto">
        <a:xfrm>
          <a:off x="56007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323613</xdr:rowOff>
    </xdr:from>
    <xdr:ext cx="762000" cy="259045"/>
    <xdr:sp macro="" textlink="">
      <xdr:nvSpPr>
        <xdr:cNvPr id="132" name="人口1人当たり決算額の推移該当値テキスト445"/>
        <xdr:cNvSpPr txBox="1"/>
      </xdr:nvSpPr>
      <xdr:spPr>
        <a:xfrm>
          <a:off x="5740400" y="6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141732</xdr:rowOff>
    </xdr:from>
    <xdr:to>
      <xdr:col>26</xdr:col>
      <xdr:colOff>101600</xdr:colOff>
      <xdr:row>35</xdr:row>
      <xdr:rowOff>243332</xdr:rowOff>
    </xdr:to>
    <xdr:sp macro="" textlink="">
      <xdr:nvSpPr>
        <xdr:cNvPr id="133" name="楕円 132"/>
        <xdr:cNvSpPr/>
      </xdr:nvSpPr>
      <xdr:spPr bwMode="auto">
        <a:xfrm>
          <a:off x="4953000" y="675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253509</xdr:rowOff>
    </xdr:from>
    <xdr:ext cx="736600" cy="259045"/>
    <xdr:sp macro="" textlink="">
      <xdr:nvSpPr>
        <xdr:cNvPr id="134" name="テキスト ボックス 133"/>
        <xdr:cNvSpPr txBox="1"/>
      </xdr:nvSpPr>
      <xdr:spPr>
        <a:xfrm>
          <a:off x="4622800" y="6520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71362</xdr:rowOff>
    </xdr:from>
    <xdr:to>
      <xdr:col>22</xdr:col>
      <xdr:colOff>165100</xdr:colOff>
      <xdr:row>35</xdr:row>
      <xdr:rowOff>172962</xdr:rowOff>
    </xdr:to>
    <xdr:sp macro="" textlink="">
      <xdr:nvSpPr>
        <xdr:cNvPr id="135" name="楕円 134"/>
        <xdr:cNvSpPr/>
      </xdr:nvSpPr>
      <xdr:spPr bwMode="auto">
        <a:xfrm>
          <a:off x="42545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183139</xdr:rowOff>
    </xdr:from>
    <xdr:ext cx="762000" cy="259045"/>
    <xdr:sp macro="" textlink="">
      <xdr:nvSpPr>
        <xdr:cNvPr id="136" name="テキスト ボックス 135"/>
        <xdr:cNvSpPr txBox="1"/>
      </xdr:nvSpPr>
      <xdr:spPr>
        <a:xfrm>
          <a:off x="39243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48463</xdr:rowOff>
    </xdr:from>
    <xdr:to>
      <xdr:col>19</xdr:col>
      <xdr:colOff>38100</xdr:colOff>
      <xdr:row>35</xdr:row>
      <xdr:rowOff>150063</xdr:rowOff>
    </xdr:to>
    <xdr:sp macro="" textlink="">
      <xdr:nvSpPr>
        <xdr:cNvPr id="137" name="楕円 136"/>
        <xdr:cNvSpPr/>
      </xdr:nvSpPr>
      <xdr:spPr bwMode="auto">
        <a:xfrm>
          <a:off x="3556000" y="665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160240</xdr:rowOff>
    </xdr:from>
    <xdr:ext cx="762000" cy="259045"/>
    <xdr:sp macro="" textlink="">
      <xdr:nvSpPr>
        <xdr:cNvPr id="138" name="テキスト ボックス 137"/>
        <xdr:cNvSpPr txBox="1"/>
      </xdr:nvSpPr>
      <xdr:spPr>
        <a:xfrm>
          <a:off x="3225800" y="642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310515</xdr:rowOff>
    </xdr:from>
    <xdr:to>
      <xdr:col>15</xdr:col>
      <xdr:colOff>101600</xdr:colOff>
      <xdr:row>35</xdr:row>
      <xdr:rowOff>69215</xdr:rowOff>
    </xdr:to>
    <xdr:sp macro="" textlink="">
      <xdr:nvSpPr>
        <xdr:cNvPr id="139" name="楕円 138"/>
        <xdr:cNvSpPr/>
      </xdr:nvSpPr>
      <xdr:spPr bwMode="auto">
        <a:xfrm>
          <a:off x="2857500" y="657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79392</xdr:rowOff>
    </xdr:from>
    <xdr:ext cx="762000" cy="259045"/>
    <xdr:sp macro="" textlink="">
      <xdr:nvSpPr>
        <xdr:cNvPr id="140" name="テキスト ボックス 139"/>
        <xdr:cNvSpPr txBox="1"/>
      </xdr:nvSpPr>
      <xdr:spPr>
        <a:xfrm>
          <a:off x="2527300" y="634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95123</xdr:rowOff>
    </xdr:from>
    <xdr:to>
      <xdr:col>24</xdr:col>
      <xdr:colOff>63500</xdr:colOff>
      <xdr:row>36</xdr:row>
      <xdr:rowOff>101867</xdr:rowOff>
    </xdr:to>
    <xdr:cxnSp macro="">
      <xdr:nvCxnSpPr>
        <xdr:cNvPr id="61" name="直線コネクタ 60"/>
        <xdr:cNvCxnSpPr/>
      </xdr:nvCxnSpPr>
      <xdr:spPr>
        <a:xfrm flipV="1">
          <a:off x="3797300" y="6267323"/>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101867</xdr:rowOff>
    </xdr:from>
    <xdr:to>
      <xdr:col>19</xdr:col>
      <xdr:colOff>177800</xdr:colOff>
      <xdr:row>36</xdr:row>
      <xdr:rowOff>130594</xdr:rowOff>
    </xdr:to>
    <xdr:cxnSp macro="">
      <xdr:nvCxnSpPr>
        <xdr:cNvPr id="64" name="直線コネクタ 63"/>
        <xdr:cNvCxnSpPr/>
      </xdr:nvCxnSpPr>
      <xdr:spPr>
        <a:xfrm flipV="1">
          <a:off x="2908300" y="6274067"/>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130594</xdr:rowOff>
    </xdr:from>
    <xdr:to>
      <xdr:col>15</xdr:col>
      <xdr:colOff>50800</xdr:colOff>
      <xdr:row>37</xdr:row>
      <xdr:rowOff>19571</xdr:rowOff>
    </xdr:to>
    <xdr:cxnSp macro="">
      <xdr:nvCxnSpPr>
        <xdr:cNvPr id="67" name="直線コネクタ 66"/>
        <xdr:cNvCxnSpPr/>
      </xdr:nvCxnSpPr>
      <xdr:spPr>
        <a:xfrm flipV="1">
          <a:off x="2019300" y="630279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137033</xdr:rowOff>
    </xdr:from>
    <xdr:to>
      <xdr:col>10</xdr:col>
      <xdr:colOff>114300</xdr:colOff>
      <xdr:row>37</xdr:row>
      <xdr:rowOff>19571</xdr:rowOff>
    </xdr:to>
    <xdr:cxnSp macro="">
      <xdr:nvCxnSpPr>
        <xdr:cNvPr id="70" name="直線コネクタ 69"/>
        <xdr:cNvCxnSpPr/>
      </xdr:nvCxnSpPr>
      <xdr:spPr>
        <a:xfrm>
          <a:off x="1130300" y="6309233"/>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44323</xdr:rowOff>
    </xdr:from>
    <xdr:to>
      <xdr:col>24</xdr:col>
      <xdr:colOff>114300</xdr:colOff>
      <xdr:row>36</xdr:row>
      <xdr:rowOff>145923</xdr:rowOff>
    </xdr:to>
    <xdr:sp macro="" textlink="">
      <xdr:nvSpPr>
        <xdr:cNvPr id="80" name="楕円 79"/>
        <xdr:cNvSpPr/>
      </xdr:nvSpPr>
      <xdr:spPr>
        <a:xfrm>
          <a:off x="4584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22750</xdr:rowOff>
    </xdr:from>
    <xdr:ext cx="534377" cy="259045"/>
    <xdr:sp macro="" textlink="">
      <xdr:nvSpPr>
        <xdr:cNvPr id="81" name="人件費該当値テキスト"/>
        <xdr:cNvSpPr txBox="1"/>
      </xdr:nvSpPr>
      <xdr:spPr>
        <a:xfrm>
          <a:off x="4686300"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51067</xdr:rowOff>
    </xdr:from>
    <xdr:to>
      <xdr:col>20</xdr:col>
      <xdr:colOff>38100</xdr:colOff>
      <xdr:row>36</xdr:row>
      <xdr:rowOff>152667</xdr:rowOff>
    </xdr:to>
    <xdr:sp macro="" textlink="">
      <xdr:nvSpPr>
        <xdr:cNvPr id="82" name="楕円 81"/>
        <xdr:cNvSpPr/>
      </xdr:nvSpPr>
      <xdr:spPr>
        <a:xfrm>
          <a:off x="3746500" y="622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143794</xdr:rowOff>
    </xdr:from>
    <xdr:ext cx="534377" cy="259045"/>
    <xdr:sp macro="" textlink="">
      <xdr:nvSpPr>
        <xdr:cNvPr id="83" name="テキスト ボックス 82"/>
        <xdr:cNvSpPr txBox="1"/>
      </xdr:nvSpPr>
      <xdr:spPr>
        <a:xfrm>
          <a:off x="3530111" y="631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79794</xdr:rowOff>
    </xdr:from>
    <xdr:to>
      <xdr:col>15</xdr:col>
      <xdr:colOff>101600</xdr:colOff>
      <xdr:row>37</xdr:row>
      <xdr:rowOff>9944</xdr:rowOff>
    </xdr:to>
    <xdr:sp macro="" textlink="">
      <xdr:nvSpPr>
        <xdr:cNvPr id="84" name="楕円 83"/>
        <xdr:cNvSpPr/>
      </xdr:nvSpPr>
      <xdr:spPr>
        <a:xfrm>
          <a:off x="2857500" y="62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1071</xdr:rowOff>
    </xdr:from>
    <xdr:ext cx="534377" cy="259045"/>
    <xdr:sp macro="" textlink="">
      <xdr:nvSpPr>
        <xdr:cNvPr id="85" name="テキスト ボックス 84"/>
        <xdr:cNvSpPr txBox="1"/>
      </xdr:nvSpPr>
      <xdr:spPr>
        <a:xfrm>
          <a:off x="2641111" y="63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140221</xdr:rowOff>
    </xdr:from>
    <xdr:to>
      <xdr:col>10</xdr:col>
      <xdr:colOff>165100</xdr:colOff>
      <xdr:row>37</xdr:row>
      <xdr:rowOff>70371</xdr:rowOff>
    </xdr:to>
    <xdr:sp macro="" textlink="">
      <xdr:nvSpPr>
        <xdr:cNvPr id="86" name="楕円 85"/>
        <xdr:cNvSpPr/>
      </xdr:nvSpPr>
      <xdr:spPr>
        <a:xfrm>
          <a:off x="1968500" y="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61498</xdr:rowOff>
    </xdr:from>
    <xdr:ext cx="534377" cy="259045"/>
    <xdr:sp macro="" textlink="">
      <xdr:nvSpPr>
        <xdr:cNvPr id="87" name="テキスト ボックス 86"/>
        <xdr:cNvSpPr txBox="1"/>
      </xdr:nvSpPr>
      <xdr:spPr>
        <a:xfrm>
          <a:off x="1752111" y="64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86233</xdr:rowOff>
    </xdr:from>
    <xdr:to>
      <xdr:col>6</xdr:col>
      <xdr:colOff>38100</xdr:colOff>
      <xdr:row>37</xdr:row>
      <xdr:rowOff>16383</xdr:rowOff>
    </xdr:to>
    <xdr:sp macro="" textlink="">
      <xdr:nvSpPr>
        <xdr:cNvPr id="88" name="楕円 87"/>
        <xdr:cNvSpPr/>
      </xdr:nvSpPr>
      <xdr:spPr>
        <a:xfrm>
          <a:off x="1079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7510</xdr:rowOff>
    </xdr:from>
    <xdr:ext cx="534377" cy="259045"/>
    <xdr:sp macro="" textlink="">
      <xdr:nvSpPr>
        <xdr:cNvPr id="89" name="テキスト ボックス 88"/>
        <xdr:cNvSpPr txBox="1"/>
      </xdr:nvSpPr>
      <xdr:spPr>
        <a:xfrm>
          <a:off x="863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138785</xdr:rowOff>
    </xdr:from>
    <xdr:to>
      <xdr:col>24</xdr:col>
      <xdr:colOff>63500</xdr:colOff>
      <xdr:row>53</xdr:row>
      <xdr:rowOff>58678</xdr:rowOff>
    </xdr:to>
    <xdr:cxnSp macro="">
      <xdr:nvCxnSpPr>
        <xdr:cNvPr id="121" name="直線コネクタ 120"/>
        <xdr:cNvCxnSpPr/>
      </xdr:nvCxnSpPr>
      <xdr:spPr>
        <a:xfrm flipV="1">
          <a:off x="3797300" y="9054185"/>
          <a:ext cx="838200" cy="9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58678</xdr:rowOff>
    </xdr:from>
    <xdr:to>
      <xdr:col>19</xdr:col>
      <xdr:colOff>177800</xdr:colOff>
      <xdr:row>55</xdr:row>
      <xdr:rowOff>127650</xdr:rowOff>
    </xdr:to>
    <xdr:cxnSp macro="">
      <xdr:nvCxnSpPr>
        <xdr:cNvPr id="124" name="直線コネクタ 123"/>
        <xdr:cNvCxnSpPr/>
      </xdr:nvCxnSpPr>
      <xdr:spPr>
        <a:xfrm flipV="1">
          <a:off x="2908300" y="9145528"/>
          <a:ext cx="889000" cy="4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127650</xdr:rowOff>
    </xdr:from>
    <xdr:to>
      <xdr:col>15</xdr:col>
      <xdr:colOff>50800</xdr:colOff>
      <xdr:row>56</xdr:row>
      <xdr:rowOff>54040</xdr:rowOff>
    </xdr:to>
    <xdr:cxnSp macro="">
      <xdr:nvCxnSpPr>
        <xdr:cNvPr id="127" name="直線コネクタ 126"/>
        <xdr:cNvCxnSpPr/>
      </xdr:nvCxnSpPr>
      <xdr:spPr>
        <a:xfrm flipV="1">
          <a:off x="2019300" y="9557400"/>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54040</xdr:rowOff>
    </xdr:from>
    <xdr:to>
      <xdr:col>10</xdr:col>
      <xdr:colOff>114300</xdr:colOff>
      <xdr:row>56</xdr:row>
      <xdr:rowOff>122588</xdr:rowOff>
    </xdr:to>
    <xdr:cxnSp macro="">
      <xdr:nvCxnSpPr>
        <xdr:cNvPr id="130" name="直線コネクタ 129"/>
        <xdr:cNvCxnSpPr/>
      </xdr:nvCxnSpPr>
      <xdr:spPr>
        <a:xfrm flipV="1">
          <a:off x="1130300" y="9655240"/>
          <a:ext cx="889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87985</xdr:rowOff>
    </xdr:from>
    <xdr:to>
      <xdr:col>24</xdr:col>
      <xdr:colOff>114300</xdr:colOff>
      <xdr:row>53</xdr:row>
      <xdr:rowOff>18135</xdr:rowOff>
    </xdr:to>
    <xdr:sp macro="" textlink="">
      <xdr:nvSpPr>
        <xdr:cNvPr id="140" name="楕円 139"/>
        <xdr:cNvSpPr/>
      </xdr:nvSpPr>
      <xdr:spPr>
        <a:xfrm>
          <a:off x="4584700" y="90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110862</xdr:rowOff>
    </xdr:from>
    <xdr:ext cx="534377" cy="259045"/>
    <xdr:sp macro="" textlink="">
      <xdr:nvSpPr>
        <xdr:cNvPr id="141" name="物件費該当値テキスト"/>
        <xdr:cNvSpPr txBox="1"/>
      </xdr:nvSpPr>
      <xdr:spPr>
        <a:xfrm>
          <a:off x="4686300" y="88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7878</xdr:rowOff>
    </xdr:from>
    <xdr:to>
      <xdr:col>20</xdr:col>
      <xdr:colOff>38100</xdr:colOff>
      <xdr:row>53</xdr:row>
      <xdr:rowOff>109478</xdr:rowOff>
    </xdr:to>
    <xdr:sp macro="" textlink="">
      <xdr:nvSpPr>
        <xdr:cNvPr id="142" name="楕円 141"/>
        <xdr:cNvSpPr/>
      </xdr:nvSpPr>
      <xdr:spPr>
        <a:xfrm>
          <a:off x="3746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126005</xdr:rowOff>
    </xdr:from>
    <xdr:ext cx="534377" cy="259045"/>
    <xdr:sp macro="" textlink="">
      <xdr:nvSpPr>
        <xdr:cNvPr id="143" name="テキスト ボックス 142"/>
        <xdr:cNvSpPr txBox="1"/>
      </xdr:nvSpPr>
      <xdr:spPr>
        <a:xfrm>
          <a:off x="3530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76850</xdr:rowOff>
    </xdr:from>
    <xdr:to>
      <xdr:col>15</xdr:col>
      <xdr:colOff>101600</xdr:colOff>
      <xdr:row>56</xdr:row>
      <xdr:rowOff>7000</xdr:rowOff>
    </xdr:to>
    <xdr:sp macro="" textlink="">
      <xdr:nvSpPr>
        <xdr:cNvPr id="144" name="楕円 143"/>
        <xdr:cNvSpPr/>
      </xdr:nvSpPr>
      <xdr:spPr>
        <a:xfrm>
          <a:off x="28575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23527</xdr:rowOff>
    </xdr:from>
    <xdr:ext cx="534377" cy="259045"/>
    <xdr:sp macro="" textlink="">
      <xdr:nvSpPr>
        <xdr:cNvPr id="145" name="テキスト ボックス 144"/>
        <xdr:cNvSpPr txBox="1"/>
      </xdr:nvSpPr>
      <xdr:spPr>
        <a:xfrm>
          <a:off x="2641111" y="928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3240</xdr:rowOff>
    </xdr:from>
    <xdr:to>
      <xdr:col>10</xdr:col>
      <xdr:colOff>165100</xdr:colOff>
      <xdr:row>56</xdr:row>
      <xdr:rowOff>104840</xdr:rowOff>
    </xdr:to>
    <xdr:sp macro="" textlink="">
      <xdr:nvSpPr>
        <xdr:cNvPr id="146" name="楕円 145"/>
        <xdr:cNvSpPr/>
      </xdr:nvSpPr>
      <xdr:spPr>
        <a:xfrm>
          <a:off x="1968500" y="9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121367</xdr:rowOff>
    </xdr:from>
    <xdr:ext cx="534377" cy="259045"/>
    <xdr:sp macro="" textlink="">
      <xdr:nvSpPr>
        <xdr:cNvPr id="147" name="テキスト ボックス 146"/>
        <xdr:cNvSpPr txBox="1"/>
      </xdr:nvSpPr>
      <xdr:spPr>
        <a:xfrm>
          <a:off x="1752111" y="93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71788</xdr:rowOff>
    </xdr:from>
    <xdr:to>
      <xdr:col>6</xdr:col>
      <xdr:colOff>38100</xdr:colOff>
      <xdr:row>57</xdr:row>
      <xdr:rowOff>1938</xdr:rowOff>
    </xdr:to>
    <xdr:sp macro="" textlink="">
      <xdr:nvSpPr>
        <xdr:cNvPr id="148" name="楕円 147"/>
        <xdr:cNvSpPr/>
      </xdr:nvSpPr>
      <xdr:spPr>
        <a:xfrm>
          <a:off x="1079500" y="9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18465</xdr:rowOff>
    </xdr:from>
    <xdr:ext cx="534377" cy="259045"/>
    <xdr:sp macro="" textlink="">
      <xdr:nvSpPr>
        <xdr:cNvPr id="149" name="テキスト ボックス 148"/>
        <xdr:cNvSpPr txBox="1"/>
      </xdr:nvSpPr>
      <xdr:spPr>
        <a:xfrm>
          <a:off x="863111" y="944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17997</xdr:rowOff>
    </xdr:from>
    <xdr:to>
      <xdr:col>24</xdr:col>
      <xdr:colOff>63500</xdr:colOff>
      <xdr:row>77</xdr:row>
      <xdr:rowOff>107152</xdr:rowOff>
    </xdr:to>
    <xdr:cxnSp macro="">
      <xdr:nvCxnSpPr>
        <xdr:cNvPr id="181" name="直線コネクタ 180"/>
        <xdr:cNvCxnSpPr/>
      </xdr:nvCxnSpPr>
      <xdr:spPr>
        <a:xfrm flipV="1">
          <a:off x="3797300" y="13219647"/>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90605</xdr:rowOff>
    </xdr:from>
    <xdr:to>
      <xdr:col>19</xdr:col>
      <xdr:colOff>177800</xdr:colOff>
      <xdr:row>77</xdr:row>
      <xdr:rowOff>107152</xdr:rowOff>
    </xdr:to>
    <xdr:cxnSp macro="">
      <xdr:nvCxnSpPr>
        <xdr:cNvPr id="184" name="直線コネクタ 183"/>
        <xdr:cNvCxnSpPr/>
      </xdr:nvCxnSpPr>
      <xdr:spPr>
        <a:xfrm>
          <a:off x="2908300" y="13292255"/>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35523</xdr:rowOff>
    </xdr:from>
    <xdr:to>
      <xdr:col>15</xdr:col>
      <xdr:colOff>50800</xdr:colOff>
      <xdr:row>77</xdr:row>
      <xdr:rowOff>90605</xdr:rowOff>
    </xdr:to>
    <xdr:cxnSp macro="">
      <xdr:nvCxnSpPr>
        <xdr:cNvPr id="187" name="直線コネクタ 186"/>
        <xdr:cNvCxnSpPr/>
      </xdr:nvCxnSpPr>
      <xdr:spPr>
        <a:xfrm>
          <a:off x="2019300" y="13237173"/>
          <a:ext cx="889000" cy="5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35523</xdr:rowOff>
    </xdr:from>
    <xdr:to>
      <xdr:col>10</xdr:col>
      <xdr:colOff>114300</xdr:colOff>
      <xdr:row>77</xdr:row>
      <xdr:rowOff>77760</xdr:rowOff>
    </xdr:to>
    <xdr:cxnSp macro="">
      <xdr:nvCxnSpPr>
        <xdr:cNvPr id="190" name="直線コネクタ 189"/>
        <xdr:cNvCxnSpPr/>
      </xdr:nvCxnSpPr>
      <xdr:spPr>
        <a:xfrm flipV="1">
          <a:off x="1130300" y="13237173"/>
          <a:ext cx="889000" cy="4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138647</xdr:rowOff>
    </xdr:from>
    <xdr:to>
      <xdr:col>24</xdr:col>
      <xdr:colOff>114300</xdr:colOff>
      <xdr:row>77</xdr:row>
      <xdr:rowOff>68797</xdr:rowOff>
    </xdr:to>
    <xdr:sp macro="" textlink="">
      <xdr:nvSpPr>
        <xdr:cNvPr id="200" name="楕円 199"/>
        <xdr:cNvSpPr/>
      </xdr:nvSpPr>
      <xdr:spPr>
        <a:xfrm>
          <a:off x="4584700" y="131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117074</xdr:rowOff>
    </xdr:from>
    <xdr:ext cx="469744" cy="259045"/>
    <xdr:sp macro="" textlink="">
      <xdr:nvSpPr>
        <xdr:cNvPr id="201" name="維持補修費該当値テキスト"/>
        <xdr:cNvSpPr txBox="1"/>
      </xdr:nvSpPr>
      <xdr:spPr>
        <a:xfrm>
          <a:off x="4686300" y="1314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56352</xdr:rowOff>
    </xdr:from>
    <xdr:to>
      <xdr:col>20</xdr:col>
      <xdr:colOff>38100</xdr:colOff>
      <xdr:row>77</xdr:row>
      <xdr:rowOff>157952</xdr:rowOff>
    </xdr:to>
    <xdr:sp macro="" textlink="">
      <xdr:nvSpPr>
        <xdr:cNvPr id="202" name="楕円 201"/>
        <xdr:cNvSpPr/>
      </xdr:nvSpPr>
      <xdr:spPr>
        <a:xfrm>
          <a:off x="3746500" y="132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149079</xdr:rowOff>
    </xdr:from>
    <xdr:ext cx="469744" cy="259045"/>
    <xdr:sp macro="" textlink="">
      <xdr:nvSpPr>
        <xdr:cNvPr id="203" name="テキスト ボックス 202"/>
        <xdr:cNvSpPr txBox="1"/>
      </xdr:nvSpPr>
      <xdr:spPr>
        <a:xfrm>
          <a:off x="3562428" y="133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39805</xdr:rowOff>
    </xdr:from>
    <xdr:to>
      <xdr:col>15</xdr:col>
      <xdr:colOff>101600</xdr:colOff>
      <xdr:row>77</xdr:row>
      <xdr:rowOff>141405</xdr:rowOff>
    </xdr:to>
    <xdr:sp macro="" textlink="">
      <xdr:nvSpPr>
        <xdr:cNvPr id="204" name="楕円 203"/>
        <xdr:cNvSpPr/>
      </xdr:nvSpPr>
      <xdr:spPr>
        <a:xfrm>
          <a:off x="2857500" y="132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132532</xdr:rowOff>
    </xdr:from>
    <xdr:ext cx="469744" cy="259045"/>
    <xdr:sp macro="" textlink="">
      <xdr:nvSpPr>
        <xdr:cNvPr id="205" name="テキスト ボックス 204"/>
        <xdr:cNvSpPr txBox="1"/>
      </xdr:nvSpPr>
      <xdr:spPr>
        <a:xfrm>
          <a:off x="2673428" y="133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156173</xdr:rowOff>
    </xdr:from>
    <xdr:to>
      <xdr:col>10</xdr:col>
      <xdr:colOff>165100</xdr:colOff>
      <xdr:row>77</xdr:row>
      <xdr:rowOff>86323</xdr:rowOff>
    </xdr:to>
    <xdr:sp macro="" textlink="">
      <xdr:nvSpPr>
        <xdr:cNvPr id="206" name="楕円 205"/>
        <xdr:cNvSpPr/>
      </xdr:nvSpPr>
      <xdr:spPr>
        <a:xfrm>
          <a:off x="1968500" y="131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77450</xdr:rowOff>
    </xdr:from>
    <xdr:ext cx="469744" cy="259045"/>
    <xdr:sp macro="" textlink="">
      <xdr:nvSpPr>
        <xdr:cNvPr id="207" name="テキスト ボックス 206"/>
        <xdr:cNvSpPr txBox="1"/>
      </xdr:nvSpPr>
      <xdr:spPr>
        <a:xfrm>
          <a:off x="1784428" y="1327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26960</xdr:rowOff>
    </xdr:from>
    <xdr:to>
      <xdr:col>6</xdr:col>
      <xdr:colOff>38100</xdr:colOff>
      <xdr:row>77</xdr:row>
      <xdr:rowOff>128560</xdr:rowOff>
    </xdr:to>
    <xdr:sp macro="" textlink="">
      <xdr:nvSpPr>
        <xdr:cNvPr id="208" name="楕円 207"/>
        <xdr:cNvSpPr/>
      </xdr:nvSpPr>
      <xdr:spPr>
        <a:xfrm>
          <a:off x="1079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119687</xdr:rowOff>
    </xdr:from>
    <xdr:ext cx="469744" cy="259045"/>
    <xdr:sp macro="" textlink="">
      <xdr:nvSpPr>
        <xdr:cNvPr id="209" name="テキスト ボックス 208"/>
        <xdr:cNvSpPr txBox="1"/>
      </xdr:nvSpPr>
      <xdr:spPr>
        <a:xfrm>
          <a:off x="895428" y="133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40607</xdr:rowOff>
    </xdr:from>
    <xdr:to>
      <xdr:col>24</xdr:col>
      <xdr:colOff>63500</xdr:colOff>
      <xdr:row>94</xdr:row>
      <xdr:rowOff>64229</xdr:rowOff>
    </xdr:to>
    <xdr:cxnSp macro="">
      <xdr:nvCxnSpPr>
        <xdr:cNvPr id="241" name="直線コネクタ 240"/>
        <xdr:cNvCxnSpPr/>
      </xdr:nvCxnSpPr>
      <xdr:spPr>
        <a:xfrm flipV="1">
          <a:off x="3797300" y="16156907"/>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64229</xdr:rowOff>
    </xdr:from>
    <xdr:to>
      <xdr:col>19</xdr:col>
      <xdr:colOff>177800</xdr:colOff>
      <xdr:row>95</xdr:row>
      <xdr:rowOff>134159</xdr:rowOff>
    </xdr:to>
    <xdr:cxnSp macro="">
      <xdr:nvCxnSpPr>
        <xdr:cNvPr id="244" name="直線コネクタ 243"/>
        <xdr:cNvCxnSpPr/>
      </xdr:nvCxnSpPr>
      <xdr:spPr>
        <a:xfrm flipV="1">
          <a:off x="2908300" y="16180529"/>
          <a:ext cx="889000" cy="2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134159</xdr:rowOff>
    </xdr:from>
    <xdr:to>
      <xdr:col>15</xdr:col>
      <xdr:colOff>50800</xdr:colOff>
      <xdr:row>96</xdr:row>
      <xdr:rowOff>3204</xdr:rowOff>
    </xdr:to>
    <xdr:cxnSp macro="">
      <xdr:nvCxnSpPr>
        <xdr:cNvPr id="247" name="直線コネクタ 246"/>
        <xdr:cNvCxnSpPr/>
      </xdr:nvCxnSpPr>
      <xdr:spPr>
        <a:xfrm flipV="1">
          <a:off x="2019300" y="16421909"/>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3204</xdr:rowOff>
    </xdr:from>
    <xdr:to>
      <xdr:col>10</xdr:col>
      <xdr:colOff>114300</xdr:colOff>
      <xdr:row>96</xdr:row>
      <xdr:rowOff>60441</xdr:rowOff>
    </xdr:to>
    <xdr:cxnSp macro="">
      <xdr:nvCxnSpPr>
        <xdr:cNvPr id="250" name="直線コネクタ 249"/>
        <xdr:cNvCxnSpPr/>
      </xdr:nvCxnSpPr>
      <xdr:spPr>
        <a:xfrm flipV="1">
          <a:off x="1130300" y="16462404"/>
          <a:ext cx="889000" cy="5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161257</xdr:rowOff>
    </xdr:from>
    <xdr:to>
      <xdr:col>24</xdr:col>
      <xdr:colOff>114300</xdr:colOff>
      <xdr:row>94</xdr:row>
      <xdr:rowOff>91407</xdr:rowOff>
    </xdr:to>
    <xdr:sp macro="" textlink="">
      <xdr:nvSpPr>
        <xdr:cNvPr id="260" name="楕円 259"/>
        <xdr:cNvSpPr/>
      </xdr:nvSpPr>
      <xdr:spPr>
        <a:xfrm>
          <a:off x="4584700" y="161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12684</xdr:rowOff>
    </xdr:from>
    <xdr:ext cx="599010" cy="259045"/>
    <xdr:sp macro="" textlink="">
      <xdr:nvSpPr>
        <xdr:cNvPr id="261" name="扶助費該当値テキスト"/>
        <xdr:cNvSpPr txBox="1"/>
      </xdr:nvSpPr>
      <xdr:spPr>
        <a:xfrm>
          <a:off x="4686300" y="1595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13429</xdr:rowOff>
    </xdr:from>
    <xdr:to>
      <xdr:col>20</xdr:col>
      <xdr:colOff>38100</xdr:colOff>
      <xdr:row>94</xdr:row>
      <xdr:rowOff>115029</xdr:rowOff>
    </xdr:to>
    <xdr:sp macro="" textlink="">
      <xdr:nvSpPr>
        <xdr:cNvPr id="262" name="楕円 261"/>
        <xdr:cNvSpPr/>
      </xdr:nvSpPr>
      <xdr:spPr>
        <a:xfrm>
          <a:off x="3746500" y="161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131556</xdr:rowOff>
    </xdr:from>
    <xdr:ext cx="599010" cy="259045"/>
    <xdr:sp macro="" textlink="">
      <xdr:nvSpPr>
        <xdr:cNvPr id="263" name="テキスト ボックス 262"/>
        <xdr:cNvSpPr txBox="1"/>
      </xdr:nvSpPr>
      <xdr:spPr>
        <a:xfrm>
          <a:off x="3497795" y="1590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83359</xdr:rowOff>
    </xdr:from>
    <xdr:to>
      <xdr:col>15</xdr:col>
      <xdr:colOff>101600</xdr:colOff>
      <xdr:row>96</xdr:row>
      <xdr:rowOff>13509</xdr:rowOff>
    </xdr:to>
    <xdr:sp macro="" textlink="">
      <xdr:nvSpPr>
        <xdr:cNvPr id="264" name="楕円 263"/>
        <xdr:cNvSpPr/>
      </xdr:nvSpPr>
      <xdr:spPr>
        <a:xfrm>
          <a:off x="2857500" y="163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30036</xdr:rowOff>
    </xdr:from>
    <xdr:ext cx="599010" cy="259045"/>
    <xdr:sp macro="" textlink="">
      <xdr:nvSpPr>
        <xdr:cNvPr id="265" name="テキスト ボックス 264"/>
        <xdr:cNvSpPr txBox="1"/>
      </xdr:nvSpPr>
      <xdr:spPr>
        <a:xfrm>
          <a:off x="2608795" y="161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123854</xdr:rowOff>
    </xdr:from>
    <xdr:to>
      <xdr:col>10</xdr:col>
      <xdr:colOff>165100</xdr:colOff>
      <xdr:row>96</xdr:row>
      <xdr:rowOff>54004</xdr:rowOff>
    </xdr:to>
    <xdr:sp macro="" textlink="">
      <xdr:nvSpPr>
        <xdr:cNvPr id="266" name="楕円 265"/>
        <xdr:cNvSpPr/>
      </xdr:nvSpPr>
      <xdr:spPr>
        <a:xfrm>
          <a:off x="1968500" y="164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70531</xdr:rowOff>
    </xdr:from>
    <xdr:ext cx="599010" cy="259045"/>
    <xdr:sp macro="" textlink="">
      <xdr:nvSpPr>
        <xdr:cNvPr id="267" name="テキスト ボックス 266"/>
        <xdr:cNvSpPr txBox="1"/>
      </xdr:nvSpPr>
      <xdr:spPr>
        <a:xfrm>
          <a:off x="1719795" y="1618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xdr:rowOff>
    </xdr:from>
    <xdr:to>
      <xdr:col>6</xdr:col>
      <xdr:colOff>38100</xdr:colOff>
      <xdr:row>96</xdr:row>
      <xdr:rowOff>111241</xdr:rowOff>
    </xdr:to>
    <xdr:sp macro="" textlink="">
      <xdr:nvSpPr>
        <xdr:cNvPr id="268" name="楕円 267"/>
        <xdr:cNvSpPr/>
      </xdr:nvSpPr>
      <xdr:spPr>
        <a:xfrm>
          <a:off x="1079500" y="1646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127768</xdr:rowOff>
    </xdr:from>
    <xdr:ext cx="599010" cy="259045"/>
    <xdr:sp macro="" textlink="">
      <xdr:nvSpPr>
        <xdr:cNvPr id="269" name="テキスト ボックス 268"/>
        <xdr:cNvSpPr txBox="1"/>
      </xdr:nvSpPr>
      <xdr:spPr>
        <a:xfrm>
          <a:off x="830795" y="162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20854</xdr:rowOff>
    </xdr:from>
    <xdr:to>
      <xdr:col>55</xdr:col>
      <xdr:colOff>0</xdr:colOff>
      <xdr:row>38</xdr:row>
      <xdr:rowOff>45186</xdr:rowOff>
    </xdr:to>
    <xdr:cxnSp macro="">
      <xdr:nvCxnSpPr>
        <xdr:cNvPr id="299" name="直線コネクタ 298"/>
        <xdr:cNvCxnSpPr/>
      </xdr:nvCxnSpPr>
      <xdr:spPr>
        <a:xfrm>
          <a:off x="9639300" y="6535954"/>
          <a:ext cx="8382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143802</xdr:rowOff>
    </xdr:from>
    <xdr:to>
      <xdr:col>50</xdr:col>
      <xdr:colOff>114300</xdr:colOff>
      <xdr:row>38</xdr:row>
      <xdr:rowOff>20854</xdr:rowOff>
    </xdr:to>
    <xdr:cxnSp macro="">
      <xdr:nvCxnSpPr>
        <xdr:cNvPr id="302" name="直線コネクタ 301"/>
        <xdr:cNvCxnSpPr/>
      </xdr:nvCxnSpPr>
      <xdr:spPr>
        <a:xfrm>
          <a:off x="8750300" y="5287302"/>
          <a:ext cx="889000" cy="12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143802</xdr:rowOff>
    </xdr:from>
    <xdr:to>
      <xdr:col>45</xdr:col>
      <xdr:colOff>177800</xdr:colOff>
      <xdr:row>38</xdr:row>
      <xdr:rowOff>118414</xdr:rowOff>
    </xdr:to>
    <xdr:cxnSp macro="">
      <xdr:nvCxnSpPr>
        <xdr:cNvPr id="305" name="直線コネクタ 304"/>
        <xdr:cNvCxnSpPr/>
      </xdr:nvCxnSpPr>
      <xdr:spPr>
        <a:xfrm flipV="1">
          <a:off x="7861300" y="5287302"/>
          <a:ext cx="889000" cy="13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118414</xdr:rowOff>
    </xdr:from>
    <xdr:to>
      <xdr:col>41</xdr:col>
      <xdr:colOff>50800</xdr:colOff>
      <xdr:row>38</xdr:row>
      <xdr:rowOff>151816</xdr:rowOff>
    </xdr:to>
    <xdr:cxnSp macro="">
      <xdr:nvCxnSpPr>
        <xdr:cNvPr id="308" name="直線コネクタ 307"/>
        <xdr:cNvCxnSpPr/>
      </xdr:nvCxnSpPr>
      <xdr:spPr>
        <a:xfrm flipV="1">
          <a:off x="6972300" y="6633514"/>
          <a:ext cx="8890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165836</xdr:rowOff>
    </xdr:from>
    <xdr:to>
      <xdr:col>55</xdr:col>
      <xdr:colOff>50800</xdr:colOff>
      <xdr:row>38</xdr:row>
      <xdr:rowOff>95986</xdr:rowOff>
    </xdr:to>
    <xdr:sp macro="" textlink="">
      <xdr:nvSpPr>
        <xdr:cNvPr id="318" name="楕円 317"/>
        <xdr:cNvSpPr/>
      </xdr:nvSpPr>
      <xdr:spPr>
        <a:xfrm>
          <a:off x="10426700" y="65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144263</xdr:rowOff>
    </xdr:from>
    <xdr:ext cx="534377" cy="259045"/>
    <xdr:sp macro="" textlink="">
      <xdr:nvSpPr>
        <xdr:cNvPr id="319" name="補助費等該当値テキスト"/>
        <xdr:cNvSpPr txBox="1"/>
      </xdr:nvSpPr>
      <xdr:spPr>
        <a:xfrm>
          <a:off x="10528300" y="64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141503</xdr:rowOff>
    </xdr:from>
    <xdr:to>
      <xdr:col>50</xdr:col>
      <xdr:colOff>165100</xdr:colOff>
      <xdr:row>38</xdr:row>
      <xdr:rowOff>71653</xdr:rowOff>
    </xdr:to>
    <xdr:sp macro="" textlink="">
      <xdr:nvSpPr>
        <xdr:cNvPr id="320" name="楕円 319"/>
        <xdr:cNvSpPr/>
      </xdr:nvSpPr>
      <xdr:spPr>
        <a:xfrm>
          <a:off x="9588500" y="64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62781</xdr:rowOff>
    </xdr:from>
    <xdr:ext cx="534377" cy="259045"/>
    <xdr:sp macro="" textlink="">
      <xdr:nvSpPr>
        <xdr:cNvPr id="321" name="テキスト ボックス 320"/>
        <xdr:cNvSpPr txBox="1"/>
      </xdr:nvSpPr>
      <xdr:spPr>
        <a:xfrm>
          <a:off x="9372111" y="65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93002</xdr:rowOff>
    </xdr:from>
    <xdr:to>
      <xdr:col>46</xdr:col>
      <xdr:colOff>38100</xdr:colOff>
      <xdr:row>31</xdr:row>
      <xdr:rowOff>23152</xdr:rowOff>
    </xdr:to>
    <xdr:sp macro="" textlink="">
      <xdr:nvSpPr>
        <xdr:cNvPr id="322" name="楕円 321"/>
        <xdr:cNvSpPr/>
      </xdr:nvSpPr>
      <xdr:spPr>
        <a:xfrm>
          <a:off x="8699500" y="5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39679</xdr:rowOff>
    </xdr:from>
    <xdr:ext cx="599010" cy="259045"/>
    <xdr:sp macro="" textlink="">
      <xdr:nvSpPr>
        <xdr:cNvPr id="323" name="テキスト ボックス 322"/>
        <xdr:cNvSpPr txBox="1"/>
      </xdr:nvSpPr>
      <xdr:spPr>
        <a:xfrm>
          <a:off x="8450795" y="5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67614</xdr:rowOff>
    </xdr:from>
    <xdr:to>
      <xdr:col>41</xdr:col>
      <xdr:colOff>101600</xdr:colOff>
      <xdr:row>38</xdr:row>
      <xdr:rowOff>169214</xdr:rowOff>
    </xdr:to>
    <xdr:sp macro="" textlink="">
      <xdr:nvSpPr>
        <xdr:cNvPr id="324" name="楕円 323"/>
        <xdr:cNvSpPr/>
      </xdr:nvSpPr>
      <xdr:spPr>
        <a:xfrm>
          <a:off x="7810500" y="65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14292</xdr:rowOff>
    </xdr:from>
    <xdr:ext cx="534377" cy="259045"/>
    <xdr:sp macro="" textlink="">
      <xdr:nvSpPr>
        <xdr:cNvPr id="325" name="テキスト ボックス 324"/>
        <xdr:cNvSpPr txBox="1"/>
      </xdr:nvSpPr>
      <xdr:spPr>
        <a:xfrm>
          <a:off x="7594111" y="63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101016</xdr:rowOff>
    </xdr:from>
    <xdr:to>
      <xdr:col>36</xdr:col>
      <xdr:colOff>165100</xdr:colOff>
      <xdr:row>39</xdr:row>
      <xdr:rowOff>31166</xdr:rowOff>
    </xdr:to>
    <xdr:sp macro="" textlink="">
      <xdr:nvSpPr>
        <xdr:cNvPr id="326" name="楕円 325"/>
        <xdr:cNvSpPr/>
      </xdr:nvSpPr>
      <xdr:spPr>
        <a:xfrm>
          <a:off x="6921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22293</xdr:rowOff>
    </xdr:from>
    <xdr:ext cx="534377" cy="259045"/>
    <xdr:sp macro="" textlink="">
      <xdr:nvSpPr>
        <xdr:cNvPr id="327" name="テキスト ボックス 326"/>
        <xdr:cNvSpPr txBox="1"/>
      </xdr:nvSpPr>
      <xdr:spPr>
        <a:xfrm>
          <a:off x="6705111" y="67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43848</xdr:rowOff>
    </xdr:from>
    <xdr:to>
      <xdr:col>55</xdr:col>
      <xdr:colOff>0</xdr:colOff>
      <xdr:row>54</xdr:row>
      <xdr:rowOff>15433</xdr:rowOff>
    </xdr:to>
    <xdr:cxnSp macro="">
      <xdr:nvCxnSpPr>
        <xdr:cNvPr id="355" name="直線コネクタ 354"/>
        <xdr:cNvCxnSpPr/>
      </xdr:nvCxnSpPr>
      <xdr:spPr>
        <a:xfrm>
          <a:off x="9639300" y="9130698"/>
          <a:ext cx="838200" cy="1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43848</xdr:rowOff>
    </xdr:from>
    <xdr:to>
      <xdr:col>50</xdr:col>
      <xdr:colOff>114300</xdr:colOff>
      <xdr:row>53</xdr:row>
      <xdr:rowOff>77384</xdr:rowOff>
    </xdr:to>
    <xdr:cxnSp macro="">
      <xdr:nvCxnSpPr>
        <xdr:cNvPr id="358" name="直線コネクタ 357"/>
        <xdr:cNvCxnSpPr/>
      </xdr:nvCxnSpPr>
      <xdr:spPr>
        <a:xfrm flipV="1">
          <a:off x="8750300" y="9130698"/>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77384</xdr:rowOff>
    </xdr:from>
    <xdr:to>
      <xdr:col>45</xdr:col>
      <xdr:colOff>177800</xdr:colOff>
      <xdr:row>54</xdr:row>
      <xdr:rowOff>14656</xdr:rowOff>
    </xdr:to>
    <xdr:cxnSp macro="">
      <xdr:nvCxnSpPr>
        <xdr:cNvPr id="361" name="直線コネクタ 360"/>
        <xdr:cNvCxnSpPr/>
      </xdr:nvCxnSpPr>
      <xdr:spPr>
        <a:xfrm flipV="1">
          <a:off x="7861300" y="9164234"/>
          <a:ext cx="8890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14656</xdr:rowOff>
    </xdr:from>
    <xdr:to>
      <xdr:col>41</xdr:col>
      <xdr:colOff>50800</xdr:colOff>
      <xdr:row>54</xdr:row>
      <xdr:rowOff>75967</xdr:rowOff>
    </xdr:to>
    <xdr:cxnSp macro="">
      <xdr:nvCxnSpPr>
        <xdr:cNvPr id="364" name="直線コネクタ 363"/>
        <xdr:cNvCxnSpPr/>
      </xdr:nvCxnSpPr>
      <xdr:spPr>
        <a:xfrm flipV="1">
          <a:off x="6972300" y="9272956"/>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136083</xdr:rowOff>
    </xdr:from>
    <xdr:to>
      <xdr:col>55</xdr:col>
      <xdr:colOff>50800</xdr:colOff>
      <xdr:row>54</xdr:row>
      <xdr:rowOff>66233</xdr:rowOff>
    </xdr:to>
    <xdr:sp macro="" textlink="">
      <xdr:nvSpPr>
        <xdr:cNvPr id="374" name="楕円 373"/>
        <xdr:cNvSpPr/>
      </xdr:nvSpPr>
      <xdr:spPr>
        <a:xfrm>
          <a:off x="10426700" y="92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114510</xdr:rowOff>
    </xdr:from>
    <xdr:ext cx="534377" cy="259045"/>
    <xdr:sp macro="" textlink="">
      <xdr:nvSpPr>
        <xdr:cNvPr id="375" name="普通建設事業費該当値テキスト"/>
        <xdr:cNvSpPr txBox="1"/>
      </xdr:nvSpPr>
      <xdr:spPr>
        <a:xfrm>
          <a:off x="10528300" y="92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164498</xdr:rowOff>
    </xdr:from>
    <xdr:to>
      <xdr:col>50</xdr:col>
      <xdr:colOff>165100</xdr:colOff>
      <xdr:row>53</xdr:row>
      <xdr:rowOff>94648</xdr:rowOff>
    </xdr:to>
    <xdr:sp macro="" textlink="">
      <xdr:nvSpPr>
        <xdr:cNvPr id="376" name="楕円 375"/>
        <xdr:cNvSpPr/>
      </xdr:nvSpPr>
      <xdr:spPr>
        <a:xfrm>
          <a:off x="9588500" y="90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85775</xdr:rowOff>
    </xdr:from>
    <xdr:ext cx="534377" cy="259045"/>
    <xdr:sp macro="" textlink="">
      <xdr:nvSpPr>
        <xdr:cNvPr id="377" name="テキスト ボックス 376"/>
        <xdr:cNvSpPr txBox="1"/>
      </xdr:nvSpPr>
      <xdr:spPr>
        <a:xfrm>
          <a:off x="9372111" y="91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26584</xdr:rowOff>
    </xdr:from>
    <xdr:to>
      <xdr:col>46</xdr:col>
      <xdr:colOff>38100</xdr:colOff>
      <xdr:row>53</xdr:row>
      <xdr:rowOff>128184</xdr:rowOff>
    </xdr:to>
    <xdr:sp macro="" textlink="">
      <xdr:nvSpPr>
        <xdr:cNvPr id="378" name="楕円 377"/>
        <xdr:cNvSpPr/>
      </xdr:nvSpPr>
      <xdr:spPr>
        <a:xfrm>
          <a:off x="8699500" y="91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144711</xdr:rowOff>
    </xdr:from>
    <xdr:ext cx="534377" cy="259045"/>
    <xdr:sp macro="" textlink="">
      <xdr:nvSpPr>
        <xdr:cNvPr id="379" name="テキスト ボックス 378"/>
        <xdr:cNvSpPr txBox="1"/>
      </xdr:nvSpPr>
      <xdr:spPr>
        <a:xfrm>
          <a:off x="8483111" y="88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135306</xdr:rowOff>
    </xdr:from>
    <xdr:to>
      <xdr:col>41</xdr:col>
      <xdr:colOff>101600</xdr:colOff>
      <xdr:row>54</xdr:row>
      <xdr:rowOff>65456</xdr:rowOff>
    </xdr:to>
    <xdr:sp macro="" textlink="">
      <xdr:nvSpPr>
        <xdr:cNvPr id="380" name="楕円 379"/>
        <xdr:cNvSpPr/>
      </xdr:nvSpPr>
      <xdr:spPr>
        <a:xfrm>
          <a:off x="7810500" y="92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56583</xdr:rowOff>
    </xdr:from>
    <xdr:ext cx="534377" cy="259045"/>
    <xdr:sp macro="" textlink="">
      <xdr:nvSpPr>
        <xdr:cNvPr id="381" name="テキスト ボックス 380"/>
        <xdr:cNvSpPr txBox="1"/>
      </xdr:nvSpPr>
      <xdr:spPr>
        <a:xfrm>
          <a:off x="7594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25167</xdr:rowOff>
    </xdr:from>
    <xdr:to>
      <xdr:col>36</xdr:col>
      <xdr:colOff>165100</xdr:colOff>
      <xdr:row>54</xdr:row>
      <xdr:rowOff>126767</xdr:rowOff>
    </xdr:to>
    <xdr:sp macro="" textlink="">
      <xdr:nvSpPr>
        <xdr:cNvPr id="382" name="楕円 381"/>
        <xdr:cNvSpPr/>
      </xdr:nvSpPr>
      <xdr:spPr>
        <a:xfrm>
          <a:off x="6921500" y="928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117894</xdr:rowOff>
    </xdr:from>
    <xdr:ext cx="534377" cy="259045"/>
    <xdr:sp macro="" textlink="">
      <xdr:nvSpPr>
        <xdr:cNvPr id="383" name="テキスト ボックス 382"/>
        <xdr:cNvSpPr txBox="1"/>
      </xdr:nvSpPr>
      <xdr:spPr>
        <a:xfrm>
          <a:off x="6705111" y="93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120634</xdr:rowOff>
    </xdr:from>
    <xdr:to>
      <xdr:col>55</xdr:col>
      <xdr:colOff>0</xdr:colOff>
      <xdr:row>76</xdr:row>
      <xdr:rowOff>5649</xdr:rowOff>
    </xdr:to>
    <xdr:cxnSp macro="">
      <xdr:nvCxnSpPr>
        <xdr:cNvPr id="410" name="直線コネクタ 409"/>
        <xdr:cNvCxnSpPr/>
      </xdr:nvCxnSpPr>
      <xdr:spPr>
        <a:xfrm>
          <a:off x="9639300" y="12636484"/>
          <a:ext cx="838200" cy="3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120634</xdr:rowOff>
    </xdr:from>
    <xdr:to>
      <xdr:col>50</xdr:col>
      <xdr:colOff>114300</xdr:colOff>
      <xdr:row>75</xdr:row>
      <xdr:rowOff>63210</xdr:rowOff>
    </xdr:to>
    <xdr:cxnSp macro="">
      <xdr:nvCxnSpPr>
        <xdr:cNvPr id="413" name="直線コネクタ 412"/>
        <xdr:cNvCxnSpPr/>
      </xdr:nvCxnSpPr>
      <xdr:spPr>
        <a:xfrm flipV="1">
          <a:off x="8750300" y="12636484"/>
          <a:ext cx="889000" cy="28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166994</xdr:rowOff>
    </xdr:from>
    <xdr:to>
      <xdr:col>45</xdr:col>
      <xdr:colOff>177800</xdr:colOff>
      <xdr:row>75</xdr:row>
      <xdr:rowOff>63210</xdr:rowOff>
    </xdr:to>
    <xdr:cxnSp macro="">
      <xdr:nvCxnSpPr>
        <xdr:cNvPr id="416" name="直線コネクタ 415"/>
        <xdr:cNvCxnSpPr/>
      </xdr:nvCxnSpPr>
      <xdr:spPr>
        <a:xfrm>
          <a:off x="7861300" y="1285429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8" name="テキスト ボックス 417"/>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166994</xdr:rowOff>
    </xdr:from>
    <xdr:to>
      <xdr:col>41</xdr:col>
      <xdr:colOff>50800</xdr:colOff>
      <xdr:row>75</xdr:row>
      <xdr:rowOff>98872</xdr:rowOff>
    </xdr:to>
    <xdr:cxnSp macro="">
      <xdr:nvCxnSpPr>
        <xdr:cNvPr id="419" name="直線コネクタ 418"/>
        <xdr:cNvCxnSpPr/>
      </xdr:nvCxnSpPr>
      <xdr:spPr>
        <a:xfrm flipV="1">
          <a:off x="6972300" y="12854294"/>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126299</xdr:rowOff>
    </xdr:from>
    <xdr:to>
      <xdr:col>55</xdr:col>
      <xdr:colOff>50800</xdr:colOff>
      <xdr:row>76</xdr:row>
      <xdr:rowOff>56449</xdr:rowOff>
    </xdr:to>
    <xdr:sp macro="" textlink="">
      <xdr:nvSpPr>
        <xdr:cNvPr id="429" name="楕円 428"/>
        <xdr:cNvSpPr/>
      </xdr:nvSpPr>
      <xdr:spPr>
        <a:xfrm>
          <a:off x="104267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104726</xdr:rowOff>
    </xdr:from>
    <xdr:ext cx="534377" cy="259045"/>
    <xdr:sp macro="" textlink="">
      <xdr:nvSpPr>
        <xdr:cNvPr id="430" name="普通建設事業費 （ うち新規整備　）該当値テキスト"/>
        <xdr:cNvSpPr txBox="1"/>
      </xdr:nvSpPr>
      <xdr:spPr>
        <a:xfrm>
          <a:off x="10528300" y="1296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69834</xdr:rowOff>
    </xdr:from>
    <xdr:to>
      <xdr:col>50</xdr:col>
      <xdr:colOff>165100</xdr:colOff>
      <xdr:row>73</xdr:row>
      <xdr:rowOff>171434</xdr:rowOff>
    </xdr:to>
    <xdr:sp macro="" textlink="">
      <xdr:nvSpPr>
        <xdr:cNvPr id="431" name="楕円 430"/>
        <xdr:cNvSpPr/>
      </xdr:nvSpPr>
      <xdr:spPr>
        <a:xfrm>
          <a:off x="9588500" y="125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16511</xdr:rowOff>
    </xdr:from>
    <xdr:ext cx="534377" cy="259045"/>
    <xdr:sp macro="" textlink="">
      <xdr:nvSpPr>
        <xdr:cNvPr id="432" name="テキスト ボックス 431"/>
        <xdr:cNvSpPr txBox="1"/>
      </xdr:nvSpPr>
      <xdr:spPr>
        <a:xfrm>
          <a:off x="9372111" y="123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12410</xdr:rowOff>
    </xdr:from>
    <xdr:to>
      <xdr:col>46</xdr:col>
      <xdr:colOff>38100</xdr:colOff>
      <xdr:row>75</xdr:row>
      <xdr:rowOff>114010</xdr:rowOff>
    </xdr:to>
    <xdr:sp macro="" textlink="">
      <xdr:nvSpPr>
        <xdr:cNvPr id="433" name="楕円 432"/>
        <xdr:cNvSpPr/>
      </xdr:nvSpPr>
      <xdr:spPr>
        <a:xfrm>
          <a:off x="8699500" y="12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105137</xdr:rowOff>
    </xdr:from>
    <xdr:ext cx="534377" cy="259045"/>
    <xdr:sp macro="" textlink="">
      <xdr:nvSpPr>
        <xdr:cNvPr id="434" name="テキスト ボックス 433"/>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116194</xdr:rowOff>
    </xdr:from>
    <xdr:to>
      <xdr:col>41</xdr:col>
      <xdr:colOff>101600</xdr:colOff>
      <xdr:row>75</xdr:row>
      <xdr:rowOff>46344</xdr:rowOff>
    </xdr:to>
    <xdr:sp macro="" textlink="">
      <xdr:nvSpPr>
        <xdr:cNvPr id="435" name="楕円 434"/>
        <xdr:cNvSpPr/>
      </xdr:nvSpPr>
      <xdr:spPr>
        <a:xfrm>
          <a:off x="7810500" y="128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37471</xdr:rowOff>
    </xdr:from>
    <xdr:ext cx="534377" cy="259045"/>
    <xdr:sp macro="" textlink="">
      <xdr:nvSpPr>
        <xdr:cNvPr id="436" name="テキスト ボックス 435"/>
        <xdr:cNvSpPr txBox="1"/>
      </xdr:nvSpPr>
      <xdr:spPr>
        <a:xfrm>
          <a:off x="7594111" y="12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48072</xdr:rowOff>
    </xdr:from>
    <xdr:to>
      <xdr:col>36</xdr:col>
      <xdr:colOff>165100</xdr:colOff>
      <xdr:row>75</xdr:row>
      <xdr:rowOff>149671</xdr:rowOff>
    </xdr:to>
    <xdr:sp macro="" textlink="">
      <xdr:nvSpPr>
        <xdr:cNvPr id="437" name="楕円 436"/>
        <xdr:cNvSpPr/>
      </xdr:nvSpPr>
      <xdr:spPr>
        <a:xfrm>
          <a:off x="6921500" y="1290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140798</xdr:rowOff>
    </xdr:from>
    <xdr:ext cx="534377" cy="259045"/>
    <xdr:sp macro="" textlink="">
      <xdr:nvSpPr>
        <xdr:cNvPr id="438" name="テキスト ボックス 437"/>
        <xdr:cNvSpPr txBox="1"/>
      </xdr:nvSpPr>
      <xdr:spPr>
        <a:xfrm>
          <a:off x="6705111" y="129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32748</xdr:rowOff>
    </xdr:from>
    <xdr:to>
      <xdr:col>55</xdr:col>
      <xdr:colOff>0</xdr:colOff>
      <xdr:row>95</xdr:row>
      <xdr:rowOff>54270</xdr:rowOff>
    </xdr:to>
    <xdr:cxnSp macro="">
      <xdr:nvCxnSpPr>
        <xdr:cNvPr id="470" name="直線コネクタ 469"/>
        <xdr:cNvCxnSpPr/>
      </xdr:nvCxnSpPr>
      <xdr:spPr>
        <a:xfrm flipV="1">
          <a:off x="9639300" y="16149048"/>
          <a:ext cx="838200" cy="19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41925</xdr:rowOff>
    </xdr:from>
    <xdr:to>
      <xdr:col>50</xdr:col>
      <xdr:colOff>114300</xdr:colOff>
      <xdr:row>95</xdr:row>
      <xdr:rowOff>54270</xdr:rowOff>
    </xdr:to>
    <xdr:cxnSp macro="">
      <xdr:nvCxnSpPr>
        <xdr:cNvPr id="473" name="直線コネクタ 472"/>
        <xdr:cNvCxnSpPr/>
      </xdr:nvCxnSpPr>
      <xdr:spPr>
        <a:xfrm>
          <a:off x="8750300" y="1632967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41925</xdr:rowOff>
    </xdr:from>
    <xdr:to>
      <xdr:col>45</xdr:col>
      <xdr:colOff>177800</xdr:colOff>
      <xdr:row>95</xdr:row>
      <xdr:rowOff>119681</xdr:rowOff>
    </xdr:to>
    <xdr:cxnSp macro="">
      <xdr:nvCxnSpPr>
        <xdr:cNvPr id="476" name="直線コネクタ 475"/>
        <xdr:cNvCxnSpPr/>
      </xdr:nvCxnSpPr>
      <xdr:spPr>
        <a:xfrm flipV="1">
          <a:off x="7861300" y="16329675"/>
          <a:ext cx="889000" cy="7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107043</xdr:rowOff>
    </xdr:from>
    <xdr:to>
      <xdr:col>41</xdr:col>
      <xdr:colOff>50800</xdr:colOff>
      <xdr:row>95</xdr:row>
      <xdr:rowOff>119681</xdr:rowOff>
    </xdr:to>
    <xdr:cxnSp macro="">
      <xdr:nvCxnSpPr>
        <xdr:cNvPr id="479" name="直線コネクタ 478"/>
        <xdr:cNvCxnSpPr/>
      </xdr:nvCxnSpPr>
      <xdr:spPr>
        <a:xfrm>
          <a:off x="6972300" y="16394793"/>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153398</xdr:rowOff>
    </xdr:from>
    <xdr:to>
      <xdr:col>55</xdr:col>
      <xdr:colOff>50800</xdr:colOff>
      <xdr:row>94</xdr:row>
      <xdr:rowOff>83548</xdr:rowOff>
    </xdr:to>
    <xdr:sp macro="" textlink="">
      <xdr:nvSpPr>
        <xdr:cNvPr id="489" name="楕円 488"/>
        <xdr:cNvSpPr/>
      </xdr:nvSpPr>
      <xdr:spPr>
        <a:xfrm>
          <a:off x="10426700" y="160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4825</xdr:rowOff>
    </xdr:from>
    <xdr:ext cx="534377" cy="259045"/>
    <xdr:sp macro="" textlink="">
      <xdr:nvSpPr>
        <xdr:cNvPr id="490" name="普通建設事業費 （ うち更新整備　）該当値テキスト"/>
        <xdr:cNvSpPr txBox="1"/>
      </xdr:nvSpPr>
      <xdr:spPr>
        <a:xfrm>
          <a:off x="10528300" y="15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3470</xdr:rowOff>
    </xdr:from>
    <xdr:to>
      <xdr:col>50</xdr:col>
      <xdr:colOff>165100</xdr:colOff>
      <xdr:row>95</xdr:row>
      <xdr:rowOff>105070</xdr:rowOff>
    </xdr:to>
    <xdr:sp macro="" textlink="">
      <xdr:nvSpPr>
        <xdr:cNvPr id="491" name="楕円 490"/>
        <xdr:cNvSpPr/>
      </xdr:nvSpPr>
      <xdr:spPr>
        <a:xfrm>
          <a:off x="9588500" y="162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121597</xdr:rowOff>
    </xdr:from>
    <xdr:ext cx="534377" cy="259045"/>
    <xdr:sp macro="" textlink="">
      <xdr:nvSpPr>
        <xdr:cNvPr id="492" name="テキスト ボックス 491"/>
        <xdr:cNvSpPr txBox="1"/>
      </xdr:nvSpPr>
      <xdr:spPr>
        <a:xfrm>
          <a:off x="9372111" y="160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162575</xdr:rowOff>
    </xdr:from>
    <xdr:to>
      <xdr:col>46</xdr:col>
      <xdr:colOff>38100</xdr:colOff>
      <xdr:row>95</xdr:row>
      <xdr:rowOff>92725</xdr:rowOff>
    </xdr:to>
    <xdr:sp macro="" textlink="">
      <xdr:nvSpPr>
        <xdr:cNvPr id="493" name="楕円 492"/>
        <xdr:cNvSpPr/>
      </xdr:nvSpPr>
      <xdr:spPr>
        <a:xfrm>
          <a:off x="8699500" y="16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109252</xdr:rowOff>
    </xdr:from>
    <xdr:ext cx="534377" cy="259045"/>
    <xdr:sp macro="" textlink="">
      <xdr:nvSpPr>
        <xdr:cNvPr id="494" name="テキスト ボックス 493"/>
        <xdr:cNvSpPr txBox="1"/>
      </xdr:nvSpPr>
      <xdr:spPr>
        <a:xfrm>
          <a:off x="8483111" y="160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68881</xdr:rowOff>
    </xdr:from>
    <xdr:to>
      <xdr:col>41</xdr:col>
      <xdr:colOff>101600</xdr:colOff>
      <xdr:row>95</xdr:row>
      <xdr:rowOff>170481</xdr:rowOff>
    </xdr:to>
    <xdr:sp macro="" textlink="">
      <xdr:nvSpPr>
        <xdr:cNvPr id="495" name="楕円 494"/>
        <xdr:cNvSpPr/>
      </xdr:nvSpPr>
      <xdr:spPr>
        <a:xfrm>
          <a:off x="7810500" y="163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15558</xdr:rowOff>
    </xdr:from>
    <xdr:ext cx="534377" cy="259045"/>
    <xdr:sp macro="" textlink="">
      <xdr:nvSpPr>
        <xdr:cNvPr id="496" name="テキスト ボックス 495"/>
        <xdr:cNvSpPr txBox="1"/>
      </xdr:nvSpPr>
      <xdr:spPr>
        <a:xfrm>
          <a:off x="7594111" y="161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56243</xdr:rowOff>
    </xdr:from>
    <xdr:to>
      <xdr:col>36</xdr:col>
      <xdr:colOff>165100</xdr:colOff>
      <xdr:row>95</xdr:row>
      <xdr:rowOff>157843</xdr:rowOff>
    </xdr:to>
    <xdr:sp macro="" textlink="">
      <xdr:nvSpPr>
        <xdr:cNvPr id="497" name="楕円 496"/>
        <xdr:cNvSpPr/>
      </xdr:nvSpPr>
      <xdr:spPr>
        <a:xfrm>
          <a:off x="6921500" y="163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2920</xdr:rowOff>
    </xdr:from>
    <xdr:ext cx="534377" cy="259045"/>
    <xdr:sp macro="" textlink="">
      <xdr:nvSpPr>
        <xdr:cNvPr id="498" name="テキスト ボックス 497"/>
        <xdr:cNvSpPr txBox="1"/>
      </xdr:nvSpPr>
      <xdr:spPr>
        <a:xfrm>
          <a:off x="6705111" y="1611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21808</xdr:rowOff>
    </xdr:from>
    <xdr:to>
      <xdr:col>85</xdr:col>
      <xdr:colOff>127000</xdr:colOff>
      <xdr:row>39</xdr:row>
      <xdr:rowOff>31278</xdr:rowOff>
    </xdr:to>
    <xdr:cxnSp macro="">
      <xdr:nvCxnSpPr>
        <xdr:cNvPr id="529" name="直線コネクタ 528"/>
        <xdr:cNvCxnSpPr/>
      </xdr:nvCxnSpPr>
      <xdr:spPr>
        <a:xfrm flipV="1">
          <a:off x="15481300" y="6708358"/>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31278</xdr:rowOff>
    </xdr:from>
    <xdr:to>
      <xdr:col>81</xdr:col>
      <xdr:colOff>50800</xdr:colOff>
      <xdr:row>39</xdr:row>
      <xdr:rowOff>75365</xdr:rowOff>
    </xdr:to>
    <xdr:cxnSp macro="">
      <xdr:nvCxnSpPr>
        <xdr:cNvPr id="532" name="直線コネクタ 531"/>
        <xdr:cNvCxnSpPr/>
      </xdr:nvCxnSpPr>
      <xdr:spPr>
        <a:xfrm flipV="1">
          <a:off x="14592300" y="671782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12664</xdr:rowOff>
    </xdr:from>
    <xdr:to>
      <xdr:col>76</xdr:col>
      <xdr:colOff>114300</xdr:colOff>
      <xdr:row>39</xdr:row>
      <xdr:rowOff>75365</xdr:rowOff>
    </xdr:to>
    <xdr:cxnSp macro="">
      <xdr:nvCxnSpPr>
        <xdr:cNvPr id="535" name="直線コネクタ 534"/>
        <xdr:cNvCxnSpPr/>
      </xdr:nvCxnSpPr>
      <xdr:spPr>
        <a:xfrm>
          <a:off x="13703300" y="6699214"/>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12664</xdr:rowOff>
    </xdr:from>
    <xdr:to>
      <xdr:col>71</xdr:col>
      <xdr:colOff>177800</xdr:colOff>
      <xdr:row>39</xdr:row>
      <xdr:rowOff>52342</xdr:rowOff>
    </xdr:to>
    <xdr:cxnSp macro="">
      <xdr:nvCxnSpPr>
        <xdr:cNvPr id="538" name="直線コネクタ 537"/>
        <xdr:cNvCxnSpPr/>
      </xdr:nvCxnSpPr>
      <xdr:spPr>
        <a:xfrm flipV="1">
          <a:off x="12814300" y="6699214"/>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142458</xdr:rowOff>
    </xdr:from>
    <xdr:to>
      <xdr:col>85</xdr:col>
      <xdr:colOff>177800</xdr:colOff>
      <xdr:row>39</xdr:row>
      <xdr:rowOff>72608</xdr:rowOff>
    </xdr:to>
    <xdr:sp macro="" textlink="">
      <xdr:nvSpPr>
        <xdr:cNvPr id="548" name="楕円 547"/>
        <xdr:cNvSpPr/>
      </xdr:nvSpPr>
      <xdr:spPr>
        <a:xfrm>
          <a:off x="16268700" y="66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57385</xdr:rowOff>
    </xdr:from>
    <xdr:ext cx="378565" cy="259045"/>
    <xdr:sp macro="" textlink="">
      <xdr:nvSpPr>
        <xdr:cNvPr id="549" name="災害復旧事業費該当値テキスト"/>
        <xdr:cNvSpPr txBox="1"/>
      </xdr:nvSpPr>
      <xdr:spPr>
        <a:xfrm>
          <a:off x="16370300" y="657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151928</xdr:rowOff>
    </xdr:from>
    <xdr:to>
      <xdr:col>81</xdr:col>
      <xdr:colOff>101600</xdr:colOff>
      <xdr:row>39</xdr:row>
      <xdr:rowOff>82078</xdr:rowOff>
    </xdr:to>
    <xdr:sp macro="" textlink="">
      <xdr:nvSpPr>
        <xdr:cNvPr id="550" name="楕円 549"/>
        <xdr:cNvSpPr/>
      </xdr:nvSpPr>
      <xdr:spPr>
        <a:xfrm>
          <a:off x="15430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73205</xdr:rowOff>
    </xdr:from>
    <xdr:ext cx="378565" cy="259045"/>
    <xdr:sp macro="" textlink="">
      <xdr:nvSpPr>
        <xdr:cNvPr id="551" name="テキスト ボックス 550"/>
        <xdr:cNvSpPr txBox="1"/>
      </xdr:nvSpPr>
      <xdr:spPr>
        <a:xfrm>
          <a:off x="15292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24565</xdr:rowOff>
    </xdr:from>
    <xdr:to>
      <xdr:col>76</xdr:col>
      <xdr:colOff>165100</xdr:colOff>
      <xdr:row>39</xdr:row>
      <xdr:rowOff>126165</xdr:rowOff>
    </xdr:to>
    <xdr:sp macro="" textlink="">
      <xdr:nvSpPr>
        <xdr:cNvPr id="552" name="楕円 551"/>
        <xdr:cNvSpPr/>
      </xdr:nvSpPr>
      <xdr:spPr>
        <a:xfrm>
          <a:off x="14541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117292</xdr:rowOff>
    </xdr:from>
    <xdr:ext cx="378565" cy="259045"/>
    <xdr:sp macro="" textlink="">
      <xdr:nvSpPr>
        <xdr:cNvPr id="553" name="テキスト ボックス 552"/>
        <xdr:cNvSpPr txBox="1"/>
      </xdr:nvSpPr>
      <xdr:spPr>
        <a:xfrm>
          <a:off x="14403017" y="680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133314</xdr:rowOff>
    </xdr:from>
    <xdr:to>
      <xdr:col>72</xdr:col>
      <xdr:colOff>38100</xdr:colOff>
      <xdr:row>39</xdr:row>
      <xdr:rowOff>63464</xdr:rowOff>
    </xdr:to>
    <xdr:sp macro="" textlink="">
      <xdr:nvSpPr>
        <xdr:cNvPr id="554" name="楕円 553"/>
        <xdr:cNvSpPr/>
      </xdr:nvSpPr>
      <xdr:spPr>
        <a:xfrm>
          <a:off x="13652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54591</xdr:rowOff>
    </xdr:from>
    <xdr:ext cx="378565" cy="259045"/>
    <xdr:sp macro="" textlink="">
      <xdr:nvSpPr>
        <xdr:cNvPr id="555" name="テキスト ボックス 554"/>
        <xdr:cNvSpPr txBox="1"/>
      </xdr:nvSpPr>
      <xdr:spPr>
        <a:xfrm>
          <a:off x="13514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1542</xdr:rowOff>
    </xdr:from>
    <xdr:to>
      <xdr:col>67</xdr:col>
      <xdr:colOff>101600</xdr:colOff>
      <xdr:row>39</xdr:row>
      <xdr:rowOff>103142</xdr:rowOff>
    </xdr:to>
    <xdr:sp macro="" textlink="">
      <xdr:nvSpPr>
        <xdr:cNvPr id="556" name="楕円 555"/>
        <xdr:cNvSpPr/>
      </xdr:nvSpPr>
      <xdr:spPr>
        <a:xfrm>
          <a:off x="12763500" y="66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94269</xdr:rowOff>
    </xdr:from>
    <xdr:ext cx="378565" cy="259045"/>
    <xdr:sp macro="" textlink="">
      <xdr:nvSpPr>
        <xdr:cNvPr id="557" name="テキスト ボックス 556"/>
        <xdr:cNvSpPr txBox="1"/>
      </xdr:nvSpPr>
      <xdr:spPr>
        <a:xfrm>
          <a:off x="12625017" y="678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97066</xdr:rowOff>
    </xdr:from>
    <xdr:to>
      <xdr:col>85</xdr:col>
      <xdr:colOff>127000</xdr:colOff>
      <xdr:row>73</xdr:row>
      <xdr:rowOff>168961</xdr:rowOff>
    </xdr:to>
    <xdr:cxnSp macro="">
      <xdr:nvCxnSpPr>
        <xdr:cNvPr id="636" name="直線コネクタ 635"/>
        <xdr:cNvCxnSpPr/>
      </xdr:nvCxnSpPr>
      <xdr:spPr>
        <a:xfrm flipV="1">
          <a:off x="15481300" y="12612916"/>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70396</xdr:rowOff>
    </xdr:from>
    <xdr:to>
      <xdr:col>81</xdr:col>
      <xdr:colOff>50800</xdr:colOff>
      <xdr:row>73</xdr:row>
      <xdr:rowOff>168961</xdr:rowOff>
    </xdr:to>
    <xdr:cxnSp macro="">
      <xdr:nvCxnSpPr>
        <xdr:cNvPr id="639" name="直線コネクタ 638"/>
        <xdr:cNvCxnSpPr/>
      </xdr:nvCxnSpPr>
      <xdr:spPr>
        <a:xfrm>
          <a:off x="14592300" y="12586246"/>
          <a:ext cx="889000" cy="9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167704</xdr:rowOff>
    </xdr:from>
    <xdr:to>
      <xdr:col>76</xdr:col>
      <xdr:colOff>114300</xdr:colOff>
      <xdr:row>73</xdr:row>
      <xdr:rowOff>70396</xdr:rowOff>
    </xdr:to>
    <xdr:cxnSp macro="">
      <xdr:nvCxnSpPr>
        <xdr:cNvPr id="642" name="直線コネクタ 641"/>
        <xdr:cNvCxnSpPr/>
      </xdr:nvCxnSpPr>
      <xdr:spPr>
        <a:xfrm>
          <a:off x="13703300" y="12512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167704</xdr:rowOff>
    </xdr:from>
    <xdr:to>
      <xdr:col>71</xdr:col>
      <xdr:colOff>177800</xdr:colOff>
      <xdr:row>73</xdr:row>
      <xdr:rowOff>114744</xdr:rowOff>
    </xdr:to>
    <xdr:cxnSp macro="">
      <xdr:nvCxnSpPr>
        <xdr:cNvPr id="645" name="直線コネクタ 644"/>
        <xdr:cNvCxnSpPr/>
      </xdr:nvCxnSpPr>
      <xdr:spPr>
        <a:xfrm flipV="1">
          <a:off x="12814300" y="12512104"/>
          <a:ext cx="8890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46266</xdr:rowOff>
    </xdr:from>
    <xdr:to>
      <xdr:col>85</xdr:col>
      <xdr:colOff>177800</xdr:colOff>
      <xdr:row>73</xdr:row>
      <xdr:rowOff>147866</xdr:rowOff>
    </xdr:to>
    <xdr:sp macro="" textlink="">
      <xdr:nvSpPr>
        <xdr:cNvPr id="655" name="楕円 654"/>
        <xdr:cNvSpPr/>
      </xdr:nvSpPr>
      <xdr:spPr>
        <a:xfrm>
          <a:off x="16268700" y="12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69143</xdr:rowOff>
    </xdr:from>
    <xdr:ext cx="534377" cy="259045"/>
    <xdr:sp macro="" textlink="">
      <xdr:nvSpPr>
        <xdr:cNvPr id="656" name="公債費該当値テキスト"/>
        <xdr:cNvSpPr txBox="1"/>
      </xdr:nvSpPr>
      <xdr:spPr>
        <a:xfrm>
          <a:off x="16370300" y="124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118161</xdr:rowOff>
    </xdr:from>
    <xdr:to>
      <xdr:col>81</xdr:col>
      <xdr:colOff>101600</xdr:colOff>
      <xdr:row>74</xdr:row>
      <xdr:rowOff>48311</xdr:rowOff>
    </xdr:to>
    <xdr:sp macro="" textlink="">
      <xdr:nvSpPr>
        <xdr:cNvPr id="657" name="楕円 656"/>
        <xdr:cNvSpPr/>
      </xdr:nvSpPr>
      <xdr:spPr>
        <a:xfrm>
          <a:off x="15430500" y="126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64838</xdr:rowOff>
    </xdr:from>
    <xdr:ext cx="534377" cy="259045"/>
    <xdr:sp macro="" textlink="">
      <xdr:nvSpPr>
        <xdr:cNvPr id="658" name="テキスト ボックス 657"/>
        <xdr:cNvSpPr txBox="1"/>
      </xdr:nvSpPr>
      <xdr:spPr>
        <a:xfrm>
          <a:off x="15214111" y="124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19596</xdr:rowOff>
    </xdr:from>
    <xdr:to>
      <xdr:col>76</xdr:col>
      <xdr:colOff>165100</xdr:colOff>
      <xdr:row>73</xdr:row>
      <xdr:rowOff>121196</xdr:rowOff>
    </xdr:to>
    <xdr:sp macro="" textlink="">
      <xdr:nvSpPr>
        <xdr:cNvPr id="659" name="楕円 658"/>
        <xdr:cNvSpPr/>
      </xdr:nvSpPr>
      <xdr:spPr>
        <a:xfrm>
          <a:off x="14541500" y="125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137723</xdr:rowOff>
    </xdr:from>
    <xdr:ext cx="534377" cy="259045"/>
    <xdr:sp macro="" textlink="">
      <xdr:nvSpPr>
        <xdr:cNvPr id="660" name="テキスト ボックス 659"/>
        <xdr:cNvSpPr txBox="1"/>
      </xdr:nvSpPr>
      <xdr:spPr>
        <a:xfrm>
          <a:off x="14325111" y="123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116904</xdr:rowOff>
    </xdr:from>
    <xdr:to>
      <xdr:col>72</xdr:col>
      <xdr:colOff>38100</xdr:colOff>
      <xdr:row>73</xdr:row>
      <xdr:rowOff>47054</xdr:rowOff>
    </xdr:to>
    <xdr:sp macro="" textlink="">
      <xdr:nvSpPr>
        <xdr:cNvPr id="661" name="楕円 660"/>
        <xdr:cNvSpPr/>
      </xdr:nvSpPr>
      <xdr:spPr>
        <a:xfrm>
          <a:off x="136525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63581</xdr:rowOff>
    </xdr:from>
    <xdr:ext cx="534377" cy="259045"/>
    <xdr:sp macro="" textlink="">
      <xdr:nvSpPr>
        <xdr:cNvPr id="662" name="テキスト ボックス 661"/>
        <xdr:cNvSpPr txBox="1"/>
      </xdr:nvSpPr>
      <xdr:spPr>
        <a:xfrm>
          <a:off x="13436111" y="122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63944</xdr:rowOff>
    </xdr:from>
    <xdr:to>
      <xdr:col>67</xdr:col>
      <xdr:colOff>101600</xdr:colOff>
      <xdr:row>73</xdr:row>
      <xdr:rowOff>165544</xdr:rowOff>
    </xdr:to>
    <xdr:sp macro="" textlink="">
      <xdr:nvSpPr>
        <xdr:cNvPr id="663" name="楕円 662"/>
        <xdr:cNvSpPr/>
      </xdr:nvSpPr>
      <xdr:spPr>
        <a:xfrm>
          <a:off x="12763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10621</xdr:rowOff>
    </xdr:from>
    <xdr:ext cx="534377" cy="259045"/>
    <xdr:sp macro="" textlink="">
      <xdr:nvSpPr>
        <xdr:cNvPr id="664" name="テキスト ボックス 663"/>
        <xdr:cNvSpPr txBox="1"/>
      </xdr:nvSpPr>
      <xdr:spPr>
        <a:xfrm>
          <a:off x="12547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4" name="直線コネクタ 683"/>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5" name="積立金最小値テキスト"/>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6" name="直線コネクタ 685"/>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7" name="積立金最大値テキスト"/>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88" name="直線コネクタ 687"/>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89522</xdr:rowOff>
    </xdr:from>
    <xdr:to>
      <xdr:col>85</xdr:col>
      <xdr:colOff>127000</xdr:colOff>
      <xdr:row>91</xdr:row>
      <xdr:rowOff>3626</xdr:rowOff>
    </xdr:to>
    <xdr:cxnSp macro="">
      <xdr:nvCxnSpPr>
        <xdr:cNvPr id="689" name="直線コネクタ 688"/>
        <xdr:cNvCxnSpPr/>
      </xdr:nvCxnSpPr>
      <xdr:spPr>
        <a:xfrm>
          <a:off x="15481300" y="15520022"/>
          <a:ext cx="838200" cy="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82072</xdr:rowOff>
    </xdr:from>
    <xdr:ext cx="469744" cy="259045"/>
    <xdr:sp macro="" textlink="">
      <xdr:nvSpPr>
        <xdr:cNvPr id="690" name="積立金平均値テキスト"/>
        <xdr:cNvSpPr txBox="1"/>
      </xdr:nvSpPr>
      <xdr:spPr>
        <a:xfrm>
          <a:off x="16370300" y="1619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1" name="フローチャート: 判断 690"/>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89522</xdr:rowOff>
    </xdr:from>
    <xdr:to>
      <xdr:col>81</xdr:col>
      <xdr:colOff>50800</xdr:colOff>
      <xdr:row>95</xdr:row>
      <xdr:rowOff>134156</xdr:rowOff>
    </xdr:to>
    <xdr:cxnSp macro="">
      <xdr:nvCxnSpPr>
        <xdr:cNvPr id="692" name="直線コネクタ 691"/>
        <xdr:cNvCxnSpPr/>
      </xdr:nvCxnSpPr>
      <xdr:spPr>
        <a:xfrm flipV="1">
          <a:off x="14592300" y="15520022"/>
          <a:ext cx="889000" cy="90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3" name="フローチャート: 判断 692"/>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83957</xdr:rowOff>
    </xdr:from>
    <xdr:ext cx="534377" cy="259045"/>
    <xdr:sp macro="" textlink="">
      <xdr:nvSpPr>
        <xdr:cNvPr id="694" name="テキスト ボックス 693"/>
        <xdr:cNvSpPr txBox="1"/>
      </xdr:nvSpPr>
      <xdr:spPr>
        <a:xfrm>
          <a:off x="15214111" y="162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24085</xdr:rowOff>
    </xdr:from>
    <xdr:to>
      <xdr:col>76</xdr:col>
      <xdr:colOff>114300</xdr:colOff>
      <xdr:row>95</xdr:row>
      <xdr:rowOff>134156</xdr:rowOff>
    </xdr:to>
    <xdr:cxnSp macro="">
      <xdr:nvCxnSpPr>
        <xdr:cNvPr id="695" name="直線コネクタ 694"/>
        <xdr:cNvCxnSpPr/>
      </xdr:nvCxnSpPr>
      <xdr:spPr>
        <a:xfrm>
          <a:off x="13703300" y="16311835"/>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6" name="フローチャート: 判断 695"/>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12519</xdr:rowOff>
    </xdr:from>
    <xdr:ext cx="469744" cy="259045"/>
    <xdr:sp macro="" textlink="">
      <xdr:nvSpPr>
        <xdr:cNvPr id="697" name="テキスト ボックス 696"/>
        <xdr:cNvSpPr txBox="1"/>
      </xdr:nvSpPr>
      <xdr:spPr>
        <a:xfrm>
          <a:off x="14357428" y="166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24085</xdr:rowOff>
    </xdr:from>
    <xdr:to>
      <xdr:col>71</xdr:col>
      <xdr:colOff>177800</xdr:colOff>
      <xdr:row>95</xdr:row>
      <xdr:rowOff>72834</xdr:rowOff>
    </xdr:to>
    <xdr:cxnSp macro="">
      <xdr:nvCxnSpPr>
        <xdr:cNvPr id="698" name="直線コネクタ 697"/>
        <xdr:cNvCxnSpPr/>
      </xdr:nvCxnSpPr>
      <xdr:spPr>
        <a:xfrm flipV="1">
          <a:off x="12814300" y="1631183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699" name="フローチャート: 判断 698"/>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116591</xdr:rowOff>
    </xdr:from>
    <xdr:ext cx="469744" cy="259045"/>
    <xdr:sp macro="" textlink="">
      <xdr:nvSpPr>
        <xdr:cNvPr id="700" name="テキスト ボックス 699"/>
        <xdr:cNvSpPr txBox="1"/>
      </xdr:nvSpPr>
      <xdr:spPr>
        <a:xfrm>
          <a:off x="13468428" y="165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1" name="フローチャート: 判断 700"/>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160653</xdr:rowOff>
    </xdr:from>
    <xdr:ext cx="469744" cy="259045"/>
    <xdr:sp macro="" textlink="">
      <xdr:nvSpPr>
        <xdr:cNvPr id="702" name="テキスト ボックス 701"/>
        <xdr:cNvSpPr txBox="1"/>
      </xdr:nvSpPr>
      <xdr:spPr>
        <a:xfrm>
          <a:off x="12579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124276</xdr:rowOff>
    </xdr:from>
    <xdr:to>
      <xdr:col>85</xdr:col>
      <xdr:colOff>177800</xdr:colOff>
      <xdr:row>91</xdr:row>
      <xdr:rowOff>54426</xdr:rowOff>
    </xdr:to>
    <xdr:sp macro="" textlink="">
      <xdr:nvSpPr>
        <xdr:cNvPr id="708" name="楕円 707"/>
        <xdr:cNvSpPr/>
      </xdr:nvSpPr>
      <xdr:spPr>
        <a:xfrm>
          <a:off x="16268700" y="155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77303</xdr:rowOff>
    </xdr:from>
    <xdr:ext cx="534377" cy="259045"/>
    <xdr:sp macro="" textlink="">
      <xdr:nvSpPr>
        <xdr:cNvPr id="709" name="積立金該当値テキスト"/>
        <xdr:cNvSpPr txBox="1"/>
      </xdr:nvSpPr>
      <xdr:spPr>
        <a:xfrm>
          <a:off x="16370300" y="155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38722</xdr:rowOff>
    </xdr:from>
    <xdr:to>
      <xdr:col>81</xdr:col>
      <xdr:colOff>101600</xdr:colOff>
      <xdr:row>90</xdr:row>
      <xdr:rowOff>140322</xdr:rowOff>
    </xdr:to>
    <xdr:sp macro="" textlink="">
      <xdr:nvSpPr>
        <xdr:cNvPr id="710" name="楕円 709"/>
        <xdr:cNvSpPr/>
      </xdr:nvSpPr>
      <xdr:spPr>
        <a:xfrm>
          <a:off x="15430500" y="154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156849</xdr:rowOff>
    </xdr:from>
    <xdr:ext cx="534377" cy="259045"/>
    <xdr:sp macro="" textlink="">
      <xdr:nvSpPr>
        <xdr:cNvPr id="711" name="テキスト ボックス 710"/>
        <xdr:cNvSpPr txBox="1"/>
      </xdr:nvSpPr>
      <xdr:spPr>
        <a:xfrm>
          <a:off x="15214111" y="1524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83356</xdr:rowOff>
    </xdr:from>
    <xdr:to>
      <xdr:col>76</xdr:col>
      <xdr:colOff>165100</xdr:colOff>
      <xdr:row>96</xdr:row>
      <xdr:rowOff>13506</xdr:rowOff>
    </xdr:to>
    <xdr:sp macro="" textlink="">
      <xdr:nvSpPr>
        <xdr:cNvPr id="712" name="楕円 711"/>
        <xdr:cNvSpPr/>
      </xdr:nvSpPr>
      <xdr:spPr>
        <a:xfrm>
          <a:off x="14541500" y="163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30033</xdr:rowOff>
    </xdr:from>
    <xdr:ext cx="469744" cy="259045"/>
    <xdr:sp macro="" textlink="">
      <xdr:nvSpPr>
        <xdr:cNvPr id="713" name="テキスト ボックス 712"/>
        <xdr:cNvSpPr txBox="1"/>
      </xdr:nvSpPr>
      <xdr:spPr>
        <a:xfrm>
          <a:off x="14357428" y="1614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144735</xdr:rowOff>
    </xdr:from>
    <xdr:to>
      <xdr:col>72</xdr:col>
      <xdr:colOff>38100</xdr:colOff>
      <xdr:row>95</xdr:row>
      <xdr:rowOff>74885</xdr:rowOff>
    </xdr:to>
    <xdr:sp macro="" textlink="">
      <xdr:nvSpPr>
        <xdr:cNvPr id="714" name="楕円 713"/>
        <xdr:cNvSpPr/>
      </xdr:nvSpPr>
      <xdr:spPr>
        <a:xfrm>
          <a:off x="13652500" y="1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91412</xdr:rowOff>
    </xdr:from>
    <xdr:ext cx="469744" cy="259045"/>
    <xdr:sp macro="" textlink="">
      <xdr:nvSpPr>
        <xdr:cNvPr id="715" name="テキスト ボックス 714"/>
        <xdr:cNvSpPr txBox="1"/>
      </xdr:nvSpPr>
      <xdr:spPr>
        <a:xfrm>
          <a:off x="13468428" y="1603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22034</xdr:rowOff>
    </xdr:from>
    <xdr:to>
      <xdr:col>67</xdr:col>
      <xdr:colOff>101600</xdr:colOff>
      <xdr:row>95</xdr:row>
      <xdr:rowOff>123634</xdr:rowOff>
    </xdr:to>
    <xdr:sp macro="" textlink="">
      <xdr:nvSpPr>
        <xdr:cNvPr id="716" name="楕円 715"/>
        <xdr:cNvSpPr/>
      </xdr:nvSpPr>
      <xdr:spPr>
        <a:xfrm>
          <a:off x="12763500" y="16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140161</xdr:rowOff>
    </xdr:from>
    <xdr:ext cx="469744" cy="259045"/>
    <xdr:sp macro="" textlink="">
      <xdr:nvSpPr>
        <xdr:cNvPr id="717" name="テキスト ボックス 716"/>
        <xdr:cNvSpPr txBox="1"/>
      </xdr:nvSpPr>
      <xdr:spPr>
        <a:xfrm>
          <a:off x="12579428" y="160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163866</xdr:rowOff>
    </xdr:from>
    <xdr:to>
      <xdr:col>116</xdr:col>
      <xdr:colOff>63500</xdr:colOff>
      <xdr:row>33</xdr:row>
      <xdr:rowOff>127290</xdr:rowOff>
    </xdr:to>
    <xdr:cxnSp macro="">
      <xdr:nvCxnSpPr>
        <xdr:cNvPr id="748" name="直線コネクタ 747"/>
        <xdr:cNvCxnSpPr/>
      </xdr:nvCxnSpPr>
      <xdr:spPr>
        <a:xfrm flipV="1">
          <a:off x="21323300" y="5478816"/>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49" name="投資及び出資金平均値テキスト"/>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127290</xdr:rowOff>
    </xdr:from>
    <xdr:to>
      <xdr:col>111</xdr:col>
      <xdr:colOff>177800</xdr:colOff>
      <xdr:row>34</xdr:row>
      <xdr:rowOff>151130</xdr:rowOff>
    </xdr:to>
    <xdr:cxnSp macro="">
      <xdr:nvCxnSpPr>
        <xdr:cNvPr id="751" name="直線コネクタ 750"/>
        <xdr:cNvCxnSpPr/>
      </xdr:nvCxnSpPr>
      <xdr:spPr>
        <a:xfrm flipV="1">
          <a:off x="20434300" y="5785140"/>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3" name="テキスト ボックス 752"/>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151130</xdr:rowOff>
    </xdr:from>
    <xdr:to>
      <xdr:col>107</xdr:col>
      <xdr:colOff>50800</xdr:colOff>
      <xdr:row>35</xdr:row>
      <xdr:rowOff>73406</xdr:rowOff>
    </xdr:to>
    <xdr:cxnSp macro="">
      <xdr:nvCxnSpPr>
        <xdr:cNvPr id="754" name="直線コネクタ 753"/>
        <xdr:cNvCxnSpPr/>
      </xdr:nvCxnSpPr>
      <xdr:spPr>
        <a:xfrm flipV="1">
          <a:off x="19545300" y="598043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56" name="テキスト ボックス 755"/>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70140</xdr:rowOff>
    </xdr:from>
    <xdr:to>
      <xdr:col>102</xdr:col>
      <xdr:colOff>114300</xdr:colOff>
      <xdr:row>35</xdr:row>
      <xdr:rowOff>73406</xdr:rowOff>
    </xdr:to>
    <xdr:cxnSp macro="">
      <xdr:nvCxnSpPr>
        <xdr:cNvPr id="757" name="直線コネクタ 756"/>
        <xdr:cNvCxnSpPr/>
      </xdr:nvCxnSpPr>
      <xdr:spPr>
        <a:xfrm>
          <a:off x="18656300" y="60708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59" name="テキスト ボックス 758"/>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1" name="テキスト ボックス 760"/>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113066</xdr:rowOff>
    </xdr:from>
    <xdr:to>
      <xdr:col>116</xdr:col>
      <xdr:colOff>114300</xdr:colOff>
      <xdr:row>32</xdr:row>
      <xdr:rowOff>43216</xdr:rowOff>
    </xdr:to>
    <xdr:sp macro="" textlink="">
      <xdr:nvSpPr>
        <xdr:cNvPr id="767" name="楕円 766"/>
        <xdr:cNvSpPr/>
      </xdr:nvSpPr>
      <xdr:spPr>
        <a:xfrm>
          <a:off x="22110700" y="54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135943</xdr:rowOff>
    </xdr:from>
    <xdr:ext cx="469744" cy="259045"/>
    <xdr:sp macro="" textlink="">
      <xdr:nvSpPr>
        <xdr:cNvPr id="768" name="投資及び出資金該当値テキスト"/>
        <xdr:cNvSpPr txBox="1"/>
      </xdr:nvSpPr>
      <xdr:spPr>
        <a:xfrm>
          <a:off x="22212300" y="52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76490</xdr:rowOff>
    </xdr:from>
    <xdr:to>
      <xdr:col>112</xdr:col>
      <xdr:colOff>38100</xdr:colOff>
      <xdr:row>34</xdr:row>
      <xdr:rowOff>6640</xdr:rowOff>
    </xdr:to>
    <xdr:sp macro="" textlink="">
      <xdr:nvSpPr>
        <xdr:cNvPr id="769" name="楕円 768"/>
        <xdr:cNvSpPr/>
      </xdr:nvSpPr>
      <xdr:spPr>
        <a:xfrm>
          <a:off x="21272500" y="5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23167</xdr:rowOff>
    </xdr:from>
    <xdr:ext cx="469744" cy="259045"/>
    <xdr:sp macro="" textlink="">
      <xdr:nvSpPr>
        <xdr:cNvPr id="770" name="テキスト ボックス 769"/>
        <xdr:cNvSpPr txBox="1"/>
      </xdr:nvSpPr>
      <xdr:spPr>
        <a:xfrm>
          <a:off x="21088428" y="550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100330</xdr:rowOff>
    </xdr:from>
    <xdr:to>
      <xdr:col>107</xdr:col>
      <xdr:colOff>101600</xdr:colOff>
      <xdr:row>35</xdr:row>
      <xdr:rowOff>30480</xdr:rowOff>
    </xdr:to>
    <xdr:sp macro="" textlink="">
      <xdr:nvSpPr>
        <xdr:cNvPr id="771" name="楕円 770"/>
        <xdr:cNvSpPr/>
      </xdr:nvSpPr>
      <xdr:spPr>
        <a:xfrm>
          <a:off x="20383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47007</xdr:rowOff>
    </xdr:from>
    <xdr:ext cx="469744" cy="259045"/>
    <xdr:sp macro="" textlink="">
      <xdr:nvSpPr>
        <xdr:cNvPr id="772" name="テキスト ボックス 771"/>
        <xdr:cNvSpPr txBox="1"/>
      </xdr:nvSpPr>
      <xdr:spPr>
        <a:xfrm>
          <a:off x="20199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22606</xdr:rowOff>
    </xdr:from>
    <xdr:to>
      <xdr:col>102</xdr:col>
      <xdr:colOff>165100</xdr:colOff>
      <xdr:row>35</xdr:row>
      <xdr:rowOff>124206</xdr:rowOff>
    </xdr:to>
    <xdr:sp macro="" textlink="">
      <xdr:nvSpPr>
        <xdr:cNvPr id="773" name="楕円 772"/>
        <xdr:cNvSpPr/>
      </xdr:nvSpPr>
      <xdr:spPr>
        <a:xfrm>
          <a:off x="19494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140733</xdr:rowOff>
    </xdr:from>
    <xdr:ext cx="469744" cy="259045"/>
    <xdr:sp macro="" textlink="">
      <xdr:nvSpPr>
        <xdr:cNvPr id="774" name="テキスト ボックス 773"/>
        <xdr:cNvSpPr txBox="1"/>
      </xdr:nvSpPr>
      <xdr:spPr>
        <a:xfrm>
          <a:off x="19310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19340</xdr:rowOff>
    </xdr:from>
    <xdr:to>
      <xdr:col>98</xdr:col>
      <xdr:colOff>38100</xdr:colOff>
      <xdr:row>35</xdr:row>
      <xdr:rowOff>120940</xdr:rowOff>
    </xdr:to>
    <xdr:sp macro="" textlink="">
      <xdr:nvSpPr>
        <xdr:cNvPr id="775" name="楕円 774"/>
        <xdr:cNvSpPr/>
      </xdr:nvSpPr>
      <xdr:spPr>
        <a:xfrm>
          <a:off x="18605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137467</xdr:rowOff>
    </xdr:from>
    <xdr:ext cx="469744" cy="259045"/>
    <xdr:sp macro="" textlink="">
      <xdr:nvSpPr>
        <xdr:cNvPr id="776" name="テキスト ボックス 775"/>
        <xdr:cNvSpPr txBox="1"/>
      </xdr:nvSpPr>
      <xdr:spPr>
        <a:xfrm>
          <a:off x="18421428" y="57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57945</xdr:rowOff>
    </xdr:from>
    <xdr:to>
      <xdr:col>116</xdr:col>
      <xdr:colOff>62864</xdr:colOff>
      <xdr:row>59</xdr:row>
      <xdr:rowOff>42057</xdr:rowOff>
    </xdr:to>
    <xdr:cxnSp macro="">
      <xdr:nvCxnSpPr>
        <xdr:cNvPr id="800" name="直線コネクタ 799"/>
        <xdr:cNvCxnSpPr/>
      </xdr:nvCxnSpPr>
      <xdr:spPr>
        <a:xfrm flipV="1">
          <a:off x="22159595" y="9144795"/>
          <a:ext cx="1269" cy="101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45884</xdr:rowOff>
    </xdr:from>
    <xdr:ext cx="378565" cy="259045"/>
    <xdr:sp macro="" textlink="">
      <xdr:nvSpPr>
        <xdr:cNvPr id="801" name="貸付金最小値テキスト"/>
        <xdr:cNvSpPr txBox="1"/>
      </xdr:nvSpPr>
      <xdr:spPr>
        <a:xfrm>
          <a:off x="22212300" y="1016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42057</xdr:rowOff>
    </xdr:from>
    <xdr:to>
      <xdr:col>116</xdr:col>
      <xdr:colOff>152400</xdr:colOff>
      <xdr:row>59</xdr:row>
      <xdr:rowOff>42057</xdr:rowOff>
    </xdr:to>
    <xdr:cxnSp macro="">
      <xdr:nvCxnSpPr>
        <xdr:cNvPr id="802" name="直線コネクタ 801"/>
        <xdr:cNvCxnSpPr/>
      </xdr:nvCxnSpPr>
      <xdr:spPr>
        <a:xfrm>
          <a:off x="22072600" y="101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4622</xdr:rowOff>
    </xdr:from>
    <xdr:ext cx="599010" cy="259045"/>
    <xdr:sp macro="" textlink="">
      <xdr:nvSpPr>
        <xdr:cNvPr id="803" name="貸付金最大値テキスト"/>
        <xdr:cNvSpPr txBox="1"/>
      </xdr:nvSpPr>
      <xdr:spPr>
        <a:xfrm>
          <a:off x="22212300" y="89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57945</xdr:rowOff>
    </xdr:from>
    <xdr:to>
      <xdr:col>116</xdr:col>
      <xdr:colOff>152400</xdr:colOff>
      <xdr:row>53</xdr:row>
      <xdr:rowOff>57945</xdr:rowOff>
    </xdr:to>
    <xdr:cxnSp macro="">
      <xdr:nvCxnSpPr>
        <xdr:cNvPr id="804" name="直線コネクタ 803"/>
        <xdr:cNvCxnSpPr/>
      </xdr:nvCxnSpPr>
      <xdr:spPr>
        <a:xfrm>
          <a:off x="22072600" y="914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8986</xdr:rowOff>
    </xdr:from>
    <xdr:to>
      <xdr:col>116</xdr:col>
      <xdr:colOff>63500</xdr:colOff>
      <xdr:row>53</xdr:row>
      <xdr:rowOff>57945</xdr:rowOff>
    </xdr:to>
    <xdr:cxnSp macro="">
      <xdr:nvCxnSpPr>
        <xdr:cNvPr id="805" name="直線コネクタ 804"/>
        <xdr:cNvCxnSpPr/>
      </xdr:nvCxnSpPr>
      <xdr:spPr>
        <a:xfrm>
          <a:off x="21323300" y="8924386"/>
          <a:ext cx="838200" cy="2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64965</xdr:rowOff>
    </xdr:from>
    <xdr:ext cx="534377" cy="259045"/>
    <xdr:sp macro="" textlink="">
      <xdr:nvSpPr>
        <xdr:cNvPr id="806" name="貸付金平均値テキスト"/>
        <xdr:cNvSpPr txBox="1"/>
      </xdr:nvSpPr>
      <xdr:spPr>
        <a:xfrm>
          <a:off x="22212300" y="9837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86538</xdr:rowOff>
    </xdr:from>
    <xdr:to>
      <xdr:col>116</xdr:col>
      <xdr:colOff>114300</xdr:colOff>
      <xdr:row>58</xdr:row>
      <xdr:rowOff>16688</xdr:rowOff>
    </xdr:to>
    <xdr:sp macro="" textlink="">
      <xdr:nvSpPr>
        <xdr:cNvPr id="807" name="フローチャート: 判断 806"/>
        <xdr:cNvSpPr/>
      </xdr:nvSpPr>
      <xdr:spPr>
        <a:xfrm>
          <a:off x="22110700" y="98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83190</xdr:rowOff>
    </xdr:from>
    <xdr:to>
      <xdr:col>111</xdr:col>
      <xdr:colOff>177800</xdr:colOff>
      <xdr:row>52</xdr:row>
      <xdr:rowOff>8986</xdr:rowOff>
    </xdr:to>
    <xdr:cxnSp macro="">
      <xdr:nvCxnSpPr>
        <xdr:cNvPr id="808" name="直線コネクタ 807"/>
        <xdr:cNvCxnSpPr/>
      </xdr:nvCxnSpPr>
      <xdr:spPr>
        <a:xfrm>
          <a:off x="20434300" y="8827140"/>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37312</xdr:rowOff>
    </xdr:from>
    <xdr:to>
      <xdr:col>112</xdr:col>
      <xdr:colOff>38100</xdr:colOff>
      <xdr:row>57</xdr:row>
      <xdr:rowOff>138912</xdr:rowOff>
    </xdr:to>
    <xdr:sp macro="" textlink="">
      <xdr:nvSpPr>
        <xdr:cNvPr id="809" name="フローチャート: 判断 808"/>
        <xdr:cNvSpPr/>
      </xdr:nvSpPr>
      <xdr:spPr>
        <a:xfrm>
          <a:off x="21272500" y="980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130039</xdr:rowOff>
    </xdr:from>
    <xdr:ext cx="534377" cy="259045"/>
    <xdr:sp macro="" textlink="">
      <xdr:nvSpPr>
        <xdr:cNvPr id="810" name="テキスト ボックス 809"/>
        <xdr:cNvSpPr txBox="1"/>
      </xdr:nvSpPr>
      <xdr:spPr>
        <a:xfrm>
          <a:off x="21056111" y="99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83190</xdr:rowOff>
    </xdr:from>
    <xdr:to>
      <xdr:col>107</xdr:col>
      <xdr:colOff>50800</xdr:colOff>
      <xdr:row>57</xdr:row>
      <xdr:rowOff>14305</xdr:rowOff>
    </xdr:to>
    <xdr:cxnSp macro="">
      <xdr:nvCxnSpPr>
        <xdr:cNvPr id="811" name="直線コネクタ 810"/>
        <xdr:cNvCxnSpPr/>
      </xdr:nvCxnSpPr>
      <xdr:spPr>
        <a:xfrm flipV="1">
          <a:off x="19545300" y="8827140"/>
          <a:ext cx="889000" cy="9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39964</xdr:rowOff>
    </xdr:from>
    <xdr:to>
      <xdr:col>107</xdr:col>
      <xdr:colOff>101600</xdr:colOff>
      <xdr:row>57</xdr:row>
      <xdr:rowOff>141564</xdr:rowOff>
    </xdr:to>
    <xdr:sp macro="" textlink="">
      <xdr:nvSpPr>
        <xdr:cNvPr id="812" name="フローチャート: 判断 811"/>
        <xdr:cNvSpPr/>
      </xdr:nvSpPr>
      <xdr:spPr>
        <a:xfrm>
          <a:off x="203835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132691</xdr:rowOff>
    </xdr:from>
    <xdr:ext cx="534377" cy="259045"/>
    <xdr:sp macro="" textlink="">
      <xdr:nvSpPr>
        <xdr:cNvPr id="813" name="テキスト ボックス 812"/>
        <xdr:cNvSpPr txBox="1"/>
      </xdr:nvSpPr>
      <xdr:spPr>
        <a:xfrm>
          <a:off x="20167111" y="99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149027</xdr:rowOff>
    </xdr:from>
    <xdr:to>
      <xdr:col>102</xdr:col>
      <xdr:colOff>114300</xdr:colOff>
      <xdr:row>57</xdr:row>
      <xdr:rowOff>14305</xdr:rowOff>
    </xdr:to>
    <xdr:cxnSp macro="">
      <xdr:nvCxnSpPr>
        <xdr:cNvPr id="814" name="直線コネクタ 813"/>
        <xdr:cNvCxnSpPr/>
      </xdr:nvCxnSpPr>
      <xdr:spPr>
        <a:xfrm>
          <a:off x="18656300" y="9750227"/>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9873</xdr:rowOff>
    </xdr:from>
    <xdr:to>
      <xdr:col>102</xdr:col>
      <xdr:colOff>165100</xdr:colOff>
      <xdr:row>58</xdr:row>
      <xdr:rowOff>111473</xdr:rowOff>
    </xdr:to>
    <xdr:sp macro="" textlink="">
      <xdr:nvSpPr>
        <xdr:cNvPr id="815" name="フローチャート: 判断 814"/>
        <xdr:cNvSpPr/>
      </xdr:nvSpPr>
      <xdr:spPr>
        <a:xfrm>
          <a:off x="19494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102600</xdr:rowOff>
    </xdr:from>
    <xdr:ext cx="534377" cy="259045"/>
    <xdr:sp macro="" textlink="">
      <xdr:nvSpPr>
        <xdr:cNvPr id="816" name="テキスト ボックス 815"/>
        <xdr:cNvSpPr txBox="1"/>
      </xdr:nvSpPr>
      <xdr:spPr>
        <a:xfrm>
          <a:off x="19278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5888</xdr:rowOff>
    </xdr:from>
    <xdr:to>
      <xdr:col>98</xdr:col>
      <xdr:colOff>38100</xdr:colOff>
      <xdr:row>58</xdr:row>
      <xdr:rowOff>107488</xdr:rowOff>
    </xdr:to>
    <xdr:sp macro="" textlink="">
      <xdr:nvSpPr>
        <xdr:cNvPr id="817" name="フローチャート: 判断 816"/>
        <xdr:cNvSpPr/>
      </xdr:nvSpPr>
      <xdr:spPr>
        <a:xfrm>
          <a:off x="18605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98615</xdr:rowOff>
    </xdr:from>
    <xdr:ext cx="534377" cy="259045"/>
    <xdr:sp macro="" textlink="">
      <xdr:nvSpPr>
        <xdr:cNvPr id="818" name="テキスト ボックス 817"/>
        <xdr:cNvSpPr txBox="1"/>
      </xdr:nvSpPr>
      <xdr:spPr>
        <a:xfrm>
          <a:off x="18389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7145</xdr:rowOff>
    </xdr:from>
    <xdr:to>
      <xdr:col>116</xdr:col>
      <xdr:colOff>114300</xdr:colOff>
      <xdr:row>53</xdr:row>
      <xdr:rowOff>108745</xdr:rowOff>
    </xdr:to>
    <xdr:sp macro="" textlink="">
      <xdr:nvSpPr>
        <xdr:cNvPr id="824" name="楕円 823"/>
        <xdr:cNvSpPr/>
      </xdr:nvSpPr>
      <xdr:spPr>
        <a:xfrm>
          <a:off x="22110700" y="90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131622</xdr:rowOff>
    </xdr:from>
    <xdr:ext cx="599010" cy="259045"/>
    <xdr:sp macro="" textlink="">
      <xdr:nvSpPr>
        <xdr:cNvPr id="825" name="貸付金該当値テキスト"/>
        <xdr:cNvSpPr txBox="1"/>
      </xdr:nvSpPr>
      <xdr:spPr>
        <a:xfrm>
          <a:off x="22212300" y="904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129636</xdr:rowOff>
    </xdr:from>
    <xdr:to>
      <xdr:col>112</xdr:col>
      <xdr:colOff>38100</xdr:colOff>
      <xdr:row>52</xdr:row>
      <xdr:rowOff>59786</xdr:rowOff>
    </xdr:to>
    <xdr:sp macro="" textlink="">
      <xdr:nvSpPr>
        <xdr:cNvPr id="826" name="楕円 825"/>
        <xdr:cNvSpPr/>
      </xdr:nvSpPr>
      <xdr:spPr>
        <a:xfrm>
          <a:off x="21272500" y="88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50</xdr:row>
      <xdr:rowOff>76313</xdr:rowOff>
    </xdr:from>
    <xdr:ext cx="599010" cy="259045"/>
    <xdr:sp macro="" textlink="">
      <xdr:nvSpPr>
        <xdr:cNvPr id="827" name="テキスト ボックス 826"/>
        <xdr:cNvSpPr txBox="1"/>
      </xdr:nvSpPr>
      <xdr:spPr>
        <a:xfrm>
          <a:off x="21023795" y="864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32390</xdr:rowOff>
    </xdr:from>
    <xdr:to>
      <xdr:col>107</xdr:col>
      <xdr:colOff>101600</xdr:colOff>
      <xdr:row>51</xdr:row>
      <xdr:rowOff>133990</xdr:rowOff>
    </xdr:to>
    <xdr:sp macro="" textlink="">
      <xdr:nvSpPr>
        <xdr:cNvPr id="828" name="楕円 827"/>
        <xdr:cNvSpPr/>
      </xdr:nvSpPr>
      <xdr:spPr>
        <a:xfrm>
          <a:off x="20383500" y="87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150517</xdr:rowOff>
    </xdr:from>
    <xdr:ext cx="599010" cy="259045"/>
    <xdr:sp macro="" textlink="">
      <xdr:nvSpPr>
        <xdr:cNvPr id="829" name="テキスト ボックス 828"/>
        <xdr:cNvSpPr txBox="1"/>
      </xdr:nvSpPr>
      <xdr:spPr>
        <a:xfrm>
          <a:off x="20134795" y="855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134955</xdr:rowOff>
    </xdr:from>
    <xdr:to>
      <xdr:col>102</xdr:col>
      <xdr:colOff>165100</xdr:colOff>
      <xdr:row>57</xdr:row>
      <xdr:rowOff>65105</xdr:rowOff>
    </xdr:to>
    <xdr:sp macro="" textlink="">
      <xdr:nvSpPr>
        <xdr:cNvPr id="830" name="楕円 829"/>
        <xdr:cNvSpPr/>
      </xdr:nvSpPr>
      <xdr:spPr>
        <a:xfrm>
          <a:off x="19494500" y="97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81632</xdr:rowOff>
    </xdr:from>
    <xdr:ext cx="534377" cy="259045"/>
    <xdr:sp macro="" textlink="">
      <xdr:nvSpPr>
        <xdr:cNvPr id="831" name="テキスト ボックス 830"/>
        <xdr:cNvSpPr txBox="1"/>
      </xdr:nvSpPr>
      <xdr:spPr>
        <a:xfrm>
          <a:off x="19278111" y="951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98227</xdr:rowOff>
    </xdr:from>
    <xdr:to>
      <xdr:col>98</xdr:col>
      <xdr:colOff>38100</xdr:colOff>
      <xdr:row>57</xdr:row>
      <xdr:rowOff>28377</xdr:rowOff>
    </xdr:to>
    <xdr:sp macro="" textlink="">
      <xdr:nvSpPr>
        <xdr:cNvPr id="832" name="楕円 831"/>
        <xdr:cNvSpPr/>
      </xdr:nvSpPr>
      <xdr:spPr>
        <a:xfrm>
          <a:off x="18605500" y="96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44904</xdr:rowOff>
    </xdr:from>
    <xdr:ext cx="534377" cy="259045"/>
    <xdr:sp macro="" textlink="">
      <xdr:nvSpPr>
        <xdr:cNvPr id="833" name="テキスト ボックス 832"/>
        <xdr:cNvSpPr txBox="1"/>
      </xdr:nvSpPr>
      <xdr:spPr>
        <a:xfrm>
          <a:off x="18389111" y="94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58" name="直線コネクタ 857"/>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59" name="繰出金最小値テキスト"/>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0" name="直線コネクタ 859"/>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1"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2" name="直線コネクタ 861"/>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13551</xdr:rowOff>
    </xdr:from>
    <xdr:to>
      <xdr:col>116</xdr:col>
      <xdr:colOff>63500</xdr:colOff>
      <xdr:row>75</xdr:row>
      <xdr:rowOff>32868</xdr:rowOff>
    </xdr:to>
    <xdr:cxnSp macro="">
      <xdr:nvCxnSpPr>
        <xdr:cNvPr id="863" name="直線コネクタ 862"/>
        <xdr:cNvCxnSpPr/>
      </xdr:nvCxnSpPr>
      <xdr:spPr>
        <a:xfrm flipV="1">
          <a:off x="21323300" y="1287230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64" name="繰出金平均値テキスト"/>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5" name="フローチャート: 判断 864"/>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32868</xdr:rowOff>
    </xdr:from>
    <xdr:to>
      <xdr:col>111</xdr:col>
      <xdr:colOff>177800</xdr:colOff>
      <xdr:row>75</xdr:row>
      <xdr:rowOff>109715</xdr:rowOff>
    </xdr:to>
    <xdr:cxnSp macro="">
      <xdr:nvCxnSpPr>
        <xdr:cNvPr id="866" name="直線コネクタ 865"/>
        <xdr:cNvCxnSpPr/>
      </xdr:nvCxnSpPr>
      <xdr:spPr>
        <a:xfrm flipV="1">
          <a:off x="20434300" y="12891618"/>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7" name="フローチャート: 判断 866"/>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68" name="テキスト ボックス 867"/>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72720</xdr:rowOff>
    </xdr:from>
    <xdr:to>
      <xdr:col>107</xdr:col>
      <xdr:colOff>50800</xdr:colOff>
      <xdr:row>75</xdr:row>
      <xdr:rowOff>109715</xdr:rowOff>
    </xdr:to>
    <xdr:cxnSp macro="">
      <xdr:nvCxnSpPr>
        <xdr:cNvPr id="869" name="直線コネクタ 868"/>
        <xdr:cNvCxnSpPr/>
      </xdr:nvCxnSpPr>
      <xdr:spPr>
        <a:xfrm>
          <a:off x="19545300" y="12931470"/>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0" name="フローチャート: 判断 869"/>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1" name="テキスト ボックス 870"/>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72720</xdr:rowOff>
    </xdr:from>
    <xdr:to>
      <xdr:col>102</xdr:col>
      <xdr:colOff>114300</xdr:colOff>
      <xdr:row>75</xdr:row>
      <xdr:rowOff>75502</xdr:rowOff>
    </xdr:to>
    <xdr:cxnSp macro="">
      <xdr:nvCxnSpPr>
        <xdr:cNvPr id="872" name="直線コネクタ 871"/>
        <xdr:cNvCxnSpPr/>
      </xdr:nvCxnSpPr>
      <xdr:spPr>
        <a:xfrm flipV="1">
          <a:off x="18656300" y="1293147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3" name="フローチャート: 判断 872"/>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74" name="テキスト ボックス 873"/>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5" name="フローチャート: 判断 874"/>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76" name="テキスト ボックス 875"/>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134201</xdr:rowOff>
    </xdr:from>
    <xdr:to>
      <xdr:col>116</xdr:col>
      <xdr:colOff>114300</xdr:colOff>
      <xdr:row>75</xdr:row>
      <xdr:rowOff>64351</xdr:rowOff>
    </xdr:to>
    <xdr:sp macro="" textlink="">
      <xdr:nvSpPr>
        <xdr:cNvPr id="882" name="楕円 881"/>
        <xdr:cNvSpPr/>
      </xdr:nvSpPr>
      <xdr:spPr>
        <a:xfrm>
          <a:off x="221107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157078</xdr:rowOff>
    </xdr:from>
    <xdr:ext cx="534377" cy="259045"/>
    <xdr:sp macro="" textlink="">
      <xdr:nvSpPr>
        <xdr:cNvPr id="883" name="繰出金該当値テキスト"/>
        <xdr:cNvSpPr txBox="1"/>
      </xdr:nvSpPr>
      <xdr:spPr>
        <a:xfrm>
          <a:off x="22212300" y="1267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153518</xdr:rowOff>
    </xdr:from>
    <xdr:to>
      <xdr:col>112</xdr:col>
      <xdr:colOff>38100</xdr:colOff>
      <xdr:row>75</xdr:row>
      <xdr:rowOff>83668</xdr:rowOff>
    </xdr:to>
    <xdr:sp macro="" textlink="">
      <xdr:nvSpPr>
        <xdr:cNvPr id="884" name="楕円 883"/>
        <xdr:cNvSpPr/>
      </xdr:nvSpPr>
      <xdr:spPr>
        <a:xfrm>
          <a:off x="21272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100195</xdr:rowOff>
    </xdr:from>
    <xdr:ext cx="534377" cy="259045"/>
    <xdr:sp macro="" textlink="">
      <xdr:nvSpPr>
        <xdr:cNvPr id="885" name="テキスト ボックス 884"/>
        <xdr:cNvSpPr txBox="1"/>
      </xdr:nvSpPr>
      <xdr:spPr>
        <a:xfrm>
          <a:off x="21056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58915</xdr:rowOff>
    </xdr:from>
    <xdr:to>
      <xdr:col>107</xdr:col>
      <xdr:colOff>101600</xdr:colOff>
      <xdr:row>75</xdr:row>
      <xdr:rowOff>160514</xdr:rowOff>
    </xdr:to>
    <xdr:sp macro="" textlink="">
      <xdr:nvSpPr>
        <xdr:cNvPr id="886" name="楕円 885"/>
        <xdr:cNvSpPr/>
      </xdr:nvSpPr>
      <xdr:spPr>
        <a:xfrm>
          <a:off x="20383500" y="12917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5592</xdr:rowOff>
    </xdr:from>
    <xdr:ext cx="534377" cy="259045"/>
    <xdr:sp macro="" textlink="">
      <xdr:nvSpPr>
        <xdr:cNvPr id="887" name="テキスト ボックス 886"/>
        <xdr:cNvSpPr txBox="1"/>
      </xdr:nvSpPr>
      <xdr:spPr>
        <a:xfrm>
          <a:off x="20167111" y="12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21920</xdr:rowOff>
    </xdr:from>
    <xdr:to>
      <xdr:col>102</xdr:col>
      <xdr:colOff>165100</xdr:colOff>
      <xdr:row>75</xdr:row>
      <xdr:rowOff>123520</xdr:rowOff>
    </xdr:to>
    <xdr:sp macro="" textlink="">
      <xdr:nvSpPr>
        <xdr:cNvPr id="888" name="楕円 887"/>
        <xdr:cNvSpPr/>
      </xdr:nvSpPr>
      <xdr:spPr>
        <a:xfrm>
          <a:off x="194945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140047</xdr:rowOff>
    </xdr:from>
    <xdr:ext cx="534377" cy="259045"/>
    <xdr:sp macro="" textlink="">
      <xdr:nvSpPr>
        <xdr:cNvPr id="889" name="テキスト ボックス 888"/>
        <xdr:cNvSpPr txBox="1"/>
      </xdr:nvSpPr>
      <xdr:spPr>
        <a:xfrm>
          <a:off x="19278111" y="126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24702</xdr:rowOff>
    </xdr:from>
    <xdr:to>
      <xdr:col>98</xdr:col>
      <xdr:colOff>38100</xdr:colOff>
      <xdr:row>75</xdr:row>
      <xdr:rowOff>126302</xdr:rowOff>
    </xdr:to>
    <xdr:sp macro="" textlink="">
      <xdr:nvSpPr>
        <xdr:cNvPr id="890" name="楕円 889"/>
        <xdr:cNvSpPr/>
      </xdr:nvSpPr>
      <xdr:spPr>
        <a:xfrm>
          <a:off x="18605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142829</xdr:rowOff>
    </xdr:from>
    <xdr:ext cx="534377" cy="259045"/>
    <xdr:sp macro="" textlink="">
      <xdr:nvSpPr>
        <xdr:cNvPr id="891" name="テキスト ボックス 890"/>
        <xdr:cNvSpPr txBox="1"/>
      </xdr:nvSpPr>
      <xdr:spPr>
        <a:xfrm>
          <a:off x="18389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・住民一人当たりの歳出決算総額は、令和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年度決算額と比較すると、</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29,242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円減少の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711,085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円となっている。これには、新型コロナウイルス感染症の影響等による商工金融資金の減等に伴う貸付金の減</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や、博多区役所新庁舎の整備完了等による普通建設事業費の減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が影響している。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・類似団体平均と比較して特徴的なのは、人件費は低い水準にあり、物件費が高い水準にあることである。これは、退職手当の段階的引き下げ（Ｈ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で段階的に実施し、平均で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年度決算では類似団体平均より</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8,526</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円低い。</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積立金に関し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、港湾整備事業特別会計の収益等を活用し、こども施策の充実を図るため、こども未来基金への</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積み立てを行ったのが要因である。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さらに、投資及び出資金に関しては、高速鉄道事業会計における建設事業への出資金や水道事業会計における元金償還等への出資金の増加が主な要因である。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・義務的経費は、住民一人当たりのコストは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331,892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4,767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円、公債費は類似団体平均を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8,388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それぞれ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上回っている。今後の公債費の見込みとしては、市債発行額の抑制により中長期的には減少していく見込みであるが、当面は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億円で高止まりすると見込んでおり、義務的経費全体でも、さらなる増加が見込まれている。義務的経費の増嵩は、財政運営の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1,581,398
1,540,439
343.47
1,142,879,419
1,124,508,359
9,867,539
442,104,112
1,134,566,282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121739</xdr:rowOff>
    </xdr:from>
    <xdr:to>
      <xdr:col>24</xdr:col>
      <xdr:colOff>63500</xdr:colOff>
      <xdr:row>36</xdr:row>
      <xdr:rowOff>133169</xdr:rowOff>
    </xdr:to>
    <xdr:cxnSp macro="">
      <xdr:nvCxnSpPr>
        <xdr:cNvPr id="63" name="直線コネクタ 62"/>
        <xdr:cNvCxnSpPr/>
      </xdr:nvCxnSpPr>
      <xdr:spPr>
        <a:xfrm flipV="1">
          <a:off x="3797300" y="629393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35033</xdr:rowOff>
    </xdr:from>
    <xdr:ext cx="469744" cy="259045"/>
    <xdr:sp macro="" textlink="">
      <xdr:nvSpPr>
        <xdr:cNvPr id="64" name="議会費平均値テキスト"/>
        <xdr:cNvSpPr txBox="1"/>
      </xdr:nvSpPr>
      <xdr:spPr>
        <a:xfrm>
          <a:off x="4686300" y="6035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111942</xdr:rowOff>
    </xdr:from>
    <xdr:to>
      <xdr:col>19</xdr:col>
      <xdr:colOff>177800</xdr:colOff>
      <xdr:row>36</xdr:row>
      <xdr:rowOff>133169</xdr:rowOff>
    </xdr:to>
    <xdr:cxnSp macro="">
      <xdr:nvCxnSpPr>
        <xdr:cNvPr id="66" name="直線コネクタ 65"/>
        <xdr:cNvCxnSpPr/>
      </xdr:nvCxnSpPr>
      <xdr:spPr>
        <a:xfrm>
          <a:off x="2908300" y="62841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141713</xdr:rowOff>
    </xdr:from>
    <xdr:ext cx="469744" cy="259045"/>
    <xdr:sp macro="" textlink="">
      <xdr:nvSpPr>
        <xdr:cNvPr id="68" name="テキスト ボックス 67"/>
        <xdr:cNvSpPr txBox="1"/>
      </xdr:nvSpPr>
      <xdr:spPr>
        <a:xfrm>
          <a:off x="3562428"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51526</xdr:rowOff>
    </xdr:from>
    <xdr:to>
      <xdr:col>15</xdr:col>
      <xdr:colOff>50800</xdr:colOff>
      <xdr:row>36</xdr:row>
      <xdr:rowOff>111942</xdr:rowOff>
    </xdr:to>
    <xdr:cxnSp macro="">
      <xdr:nvCxnSpPr>
        <xdr:cNvPr id="69" name="直線コネクタ 68"/>
        <xdr:cNvCxnSpPr/>
      </xdr:nvCxnSpPr>
      <xdr:spPr>
        <a:xfrm>
          <a:off x="2019300" y="622372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71" name="テキスト ボックス 70"/>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33564</xdr:rowOff>
    </xdr:from>
    <xdr:to>
      <xdr:col>10</xdr:col>
      <xdr:colOff>114300</xdr:colOff>
      <xdr:row>36</xdr:row>
      <xdr:rowOff>51526</xdr:rowOff>
    </xdr:to>
    <xdr:cxnSp macro="">
      <xdr:nvCxnSpPr>
        <xdr:cNvPr id="72" name="直線コネクタ 71"/>
        <xdr:cNvCxnSpPr/>
      </xdr:nvCxnSpPr>
      <xdr:spPr>
        <a:xfrm>
          <a:off x="1130300" y="62057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109055</xdr:rowOff>
    </xdr:from>
    <xdr:ext cx="469744" cy="259045"/>
    <xdr:sp macro="" textlink="">
      <xdr:nvSpPr>
        <xdr:cNvPr id="74" name="テキスト ボックス 73"/>
        <xdr:cNvSpPr txBox="1"/>
      </xdr:nvSpPr>
      <xdr:spPr>
        <a:xfrm>
          <a:off x="1784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87828</xdr:rowOff>
    </xdr:from>
    <xdr:ext cx="469744" cy="259045"/>
    <xdr:sp macro="" textlink="">
      <xdr:nvSpPr>
        <xdr:cNvPr id="76" name="テキスト ボックス 75"/>
        <xdr:cNvSpPr txBox="1"/>
      </xdr:nvSpPr>
      <xdr:spPr>
        <a:xfrm>
          <a:off x="895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70939</xdr:rowOff>
    </xdr:from>
    <xdr:to>
      <xdr:col>24</xdr:col>
      <xdr:colOff>114300</xdr:colOff>
      <xdr:row>37</xdr:row>
      <xdr:rowOff>1089</xdr:rowOff>
    </xdr:to>
    <xdr:sp macro="" textlink="">
      <xdr:nvSpPr>
        <xdr:cNvPr id="82" name="楕円 81"/>
        <xdr:cNvSpPr/>
      </xdr:nvSpPr>
      <xdr:spPr>
        <a:xfrm>
          <a:off x="45847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49366</xdr:rowOff>
    </xdr:from>
    <xdr:ext cx="469744" cy="259045"/>
    <xdr:sp macro="" textlink="">
      <xdr:nvSpPr>
        <xdr:cNvPr id="83" name="議会費該当値テキスト"/>
        <xdr:cNvSpPr txBox="1"/>
      </xdr:nvSpPr>
      <xdr:spPr>
        <a:xfrm>
          <a:off x="4686300"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82369</xdr:rowOff>
    </xdr:from>
    <xdr:to>
      <xdr:col>20</xdr:col>
      <xdr:colOff>38100</xdr:colOff>
      <xdr:row>37</xdr:row>
      <xdr:rowOff>12519</xdr:rowOff>
    </xdr:to>
    <xdr:sp macro="" textlink="">
      <xdr:nvSpPr>
        <xdr:cNvPr id="84" name="楕円 83"/>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3646</xdr:rowOff>
    </xdr:from>
    <xdr:ext cx="469744" cy="259045"/>
    <xdr:sp macro="" textlink="">
      <xdr:nvSpPr>
        <xdr:cNvPr id="85" name="テキスト ボックス 84"/>
        <xdr:cNvSpPr txBox="1"/>
      </xdr:nvSpPr>
      <xdr:spPr>
        <a:xfrm>
          <a:off x="3562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61142</xdr:rowOff>
    </xdr:from>
    <xdr:to>
      <xdr:col>15</xdr:col>
      <xdr:colOff>101600</xdr:colOff>
      <xdr:row>36</xdr:row>
      <xdr:rowOff>162742</xdr:rowOff>
    </xdr:to>
    <xdr:sp macro="" textlink="">
      <xdr:nvSpPr>
        <xdr:cNvPr id="86" name="楕円 85"/>
        <xdr:cNvSpPr/>
      </xdr:nvSpPr>
      <xdr:spPr>
        <a:xfrm>
          <a:off x="2857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153869</xdr:rowOff>
    </xdr:from>
    <xdr:ext cx="469744" cy="259045"/>
    <xdr:sp macro="" textlink="">
      <xdr:nvSpPr>
        <xdr:cNvPr id="87" name="テキスト ボックス 86"/>
        <xdr:cNvSpPr txBox="1"/>
      </xdr:nvSpPr>
      <xdr:spPr>
        <a:xfrm>
          <a:off x="2673428"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726</xdr:rowOff>
    </xdr:from>
    <xdr:to>
      <xdr:col>10</xdr:col>
      <xdr:colOff>165100</xdr:colOff>
      <xdr:row>36</xdr:row>
      <xdr:rowOff>102326</xdr:rowOff>
    </xdr:to>
    <xdr:sp macro="" textlink="">
      <xdr:nvSpPr>
        <xdr:cNvPr id="88" name="楕円 87"/>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93453</xdr:rowOff>
    </xdr:from>
    <xdr:ext cx="469744" cy="259045"/>
    <xdr:sp macro="" textlink="">
      <xdr:nvSpPr>
        <xdr:cNvPr id="89" name="テキスト ボックス 88"/>
        <xdr:cNvSpPr txBox="1"/>
      </xdr:nvSpPr>
      <xdr:spPr>
        <a:xfrm>
          <a:off x="1784428"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154214</xdr:rowOff>
    </xdr:from>
    <xdr:to>
      <xdr:col>6</xdr:col>
      <xdr:colOff>38100</xdr:colOff>
      <xdr:row>36</xdr:row>
      <xdr:rowOff>84364</xdr:rowOff>
    </xdr:to>
    <xdr:sp macro="" textlink="">
      <xdr:nvSpPr>
        <xdr:cNvPr id="90" name="楕円 89"/>
        <xdr:cNvSpPr/>
      </xdr:nvSpPr>
      <xdr:spPr>
        <a:xfrm>
          <a:off x="1079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75491</xdr:rowOff>
    </xdr:from>
    <xdr:ext cx="469744" cy="259045"/>
    <xdr:sp macro="" textlink="">
      <xdr:nvSpPr>
        <xdr:cNvPr id="91" name="テキスト ボックス 90"/>
        <xdr:cNvSpPr txBox="1"/>
      </xdr:nvSpPr>
      <xdr:spPr>
        <a:xfrm>
          <a:off x="895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155549</xdr:rowOff>
    </xdr:from>
    <xdr:to>
      <xdr:col>24</xdr:col>
      <xdr:colOff>63500</xdr:colOff>
      <xdr:row>58</xdr:row>
      <xdr:rowOff>116001</xdr:rowOff>
    </xdr:to>
    <xdr:cxnSp macro="">
      <xdr:nvCxnSpPr>
        <xdr:cNvPr id="121" name="直線コネクタ 120"/>
        <xdr:cNvCxnSpPr/>
      </xdr:nvCxnSpPr>
      <xdr:spPr>
        <a:xfrm>
          <a:off x="3797300" y="9928199"/>
          <a:ext cx="8382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122021</xdr:rowOff>
    </xdr:from>
    <xdr:to>
      <xdr:col>19</xdr:col>
      <xdr:colOff>177800</xdr:colOff>
      <xdr:row>57</xdr:row>
      <xdr:rowOff>155549</xdr:rowOff>
    </xdr:to>
    <xdr:cxnSp macro="">
      <xdr:nvCxnSpPr>
        <xdr:cNvPr id="124" name="直線コネクタ 123"/>
        <xdr:cNvCxnSpPr/>
      </xdr:nvCxnSpPr>
      <xdr:spPr>
        <a:xfrm>
          <a:off x="2908300" y="8865971"/>
          <a:ext cx="889000" cy="10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122021</xdr:rowOff>
    </xdr:from>
    <xdr:to>
      <xdr:col>15</xdr:col>
      <xdr:colOff>50800</xdr:colOff>
      <xdr:row>59</xdr:row>
      <xdr:rowOff>16828</xdr:rowOff>
    </xdr:to>
    <xdr:cxnSp macro="">
      <xdr:nvCxnSpPr>
        <xdr:cNvPr id="127" name="直線コネクタ 126"/>
        <xdr:cNvCxnSpPr/>
      </xdr:nvCxnSpPr>
      <xdr:spPr>
        <a:xfrm flipV="1">
          <a:off x="2019300" y="8865971"/>
          <a:ext cx="889000" cy="1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16828</xdr:rowOff>
    </xdr:from>
    <xdr:to>
      <xdr:col>10</xdr:col>
      <xdr:colOff>114300</xdr:colOff>
      <xdr:row>59</xdr:row>
      <xdr:rowOff>41948</xdr:rowOff>
    </xdr:to>
    <xdr:cxnSp macro="">
      <xdr:nvCxnSpPr>
        <xdr:cNvPr id="130" name="直線コネクタ 129"/>
        <xdr:cNvCxnSpPr/>
      </xdr:nvCxnSpPr>
      <xdr:spPr>
        <a:xfrm flipV="1">
          <a:off x="1130300" y="10132378"/>
          <a:ext cx="8890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65201</xdr:rowOff>
    </xdr:from>
    <xdr:to>
      <xdr:col>24</xdr:col>
      <xdr:colOff>114300</xdr:colOff>
      <xdr:row>58</xdr:row>
      <xdr:rowOff>166801</xdr:rowOff>
    </xdr:to>
    <xdr:sp macro="" textlink="">
      <xdr:nvSpPr>
        <xdr:cNvPr id="140" name="楕円 139"/>
        <xdr:cNvSpPr/>
      </xdr:nvSpPr>
      <xdr:spPr>
        <a:xfrm>
          <a:off x="4584700" y="10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43628</xdr:rowOff>
    </xdr:from>
    <xdr:ext cx="534377" cy="259045"/>
    <xdr:sp macro="" textlink="">
      <xdr:nvSpPr>
        <xdr:cNvPr id="141" name="総務費該当値テキスト"/>
        <xdr:cNvSpPr txBox="1"/>
      </xdr:nvSpPr>
      <xdr:spPr>
        <a:xfrm>
          <a:off x="4686300" y="99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104749</xdr:rowOff>
    </xdr:from>
    <xdr:to>
      <xdr:col>20</xdr:col>
      <xdr:colOff>38100</xdr:colOff>
      <xdr:row>58</xdr:row>
      <xdr:rowOff>34899</xdr:rowOff>
    </xdr:to>
    <xdr:sp macro="" textlink="">
      <xdr:nvSpPr>
        <xdr:cNvPr id="142" name="楕円 141"/>
        <xdr:cNvSpPr/>
      </xdr:nvSpPr>
      <xdr:spPr>
        <a:xfrm>
          <a:off x="3746500" y="98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51426</xdr:rowOff>
    </xdr:from>
    <xdr:ext cx="534377" cy="259045"/>
    <xdr:sp macro="" textlink="">
      <xdr:nvSpPr>
        <xdr:cNvPr id="143" name="テキスト ボックス 142"/>
        <xdr:cNvSpPr txBox="1"/>
      </xdr:nvSpPr>
      <xdr:spPr>
        <a:xfrm>
          <a:off x="3530111" y="96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71221</xdr:rowOff>
    </xdr:from>
    <xdr:to>
      <xdr:col>15</xdr:col>
      <xdr:colOff>101600</xdr:colOff>
      <xdr:row>52</xdr:row>
      <xdr:rowOff>1371</xdr:rowOff>
    </xdr:to>
    <xdr:sp macro="" textlink="">
      <xdr:nvSpPr>
        <xdr:cNvPr id="144" name="楕円 143"/>
        <xdr:cNvSpPr/>
      </xdr:nvSpPr>
      <xdr:spPr>
        <a:xfrm>
          <a:off x="2857500" y="8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163948</xdr:rowOff>
    </xdr:from>
    <xdr:ext cx="599010" cy="259045"/>
    <xdr:sp macro="" textlink="">
      <xdr:nvSpPr>
        <xdr:cNvPr id="145" name="テキスト ボックス 144"/>
        <xdr:cNvSpPr txBox="1"/>
      </xdr:nvSpPr>
      <xdr:spPr>
        <a:xfrm>
          <a:off x="2608795" y="890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137478</xdr:rowOff>
    </xdr:from>
    <xdr:to>
      <xdr:col>10</xdr:col>
      <xdr:colOff>165100</xdr:colOff>
      <xdr:row>59</xdr:row>
      <xdr:rowOff>67628</xdr:rowOff>
    </xdr:to>
    <xdr:sp macro="" textlink="">
      <xdr:nvSpPr>
        <xdr:cNvPr id="146" name="楕円 145"/>
        <xdr:cNvSpPr/>
      </xdr:nvSpPr>
      <xdr:spPr>
        <a:xfrm>
          <a:off x="1968500" y="100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58755</xdr:rowOff>
    </xdr:from>
    <xdr:ext cx="534377" cy="259045"/>
    <xdr:sp macro="" textlink="">
      <xdr:nvSpPr>
        <xdr:cNvPr id="147" name="テキスト ボックス 146"/>
        <xdr:cNvSpPr txBox="1"/>
      </xdr:nvSpPr>
      <xdr:spPr>
        <a:xfrm>
          <a:off x="1752111" y="101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162598</xdr:rowOff>
    </xdr:from>
    <xdr:to>
      <xdr:col>6</xdr:col>
      <xdr:colOff>38100</xdr:colOff>
      <xdr:row>59</xdr:row>
      <xdr:rowOff>92748</xdr:rowOff>
    </xdr:to>
    <xdr:sp macro="" textlink="">
      <xdr:nvSpPr>
        <xdr:cNvPr id="148" name="楕円 147"/>
        <xdr:cNvSpPr/>
      </xdr:nvSpPr>
      <xdr:spPr>
        <a:xfrm>
          <a:off x="1079500" y="101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83875</xdr:rowOff>
    </xdr:from>
    <xdr:ext cx="534377" cy="259045"/>
    <xdr:sp macro="" textlink="">
      <xdr:nvSpPr>
        <xdr:cNvPr id="149" name="テキスト ボックス 148"/>
        <xdr:cNvSpPr txBox="1"/>
      </xdr:nvSpPr>
      <xdr:spPr>
        <a:xfrm>
          <a:off x="863111" y="10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66502</xdr:rowOff>
    </xdr:from>
    <xdr:to>
      <xdr:col>24</xdr:col>
      <xdr:colOff>63500</xdr:colOff>
      <xdr:row>75</xdr:row>
      <xdr:rowOff>25720</xdr:rowOff>
    </xdr:to>
    <xdr:cxnSp macro="">
      <xdr:nvCxnSpPr>
        <xdr:cNvPr id="177" name="直線コネクタ 176"/>
        <xdr:cNvCxnSpPr/>
      </xdr:nvCxnSpPr>
      <xdr:spPr>
        <a:xfrm flipV="1">
          <a:off x="3797300" y="12753802"/>
          <a:ext cx="8382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25720</xdr:rowOff>
    </xdr:from>
    <xdr:to>
      <xdr:col>19</xdr:col>
      <xdr:colOff>177800</xdr:colOff>
      <xdr:row>76</xdr:row>
      <xdr:rowOff>60494</xdr:rowOff>
    </xdr:to>
    <xdr:cxnSp macro="">
      <xdr:nvCxnSpPr>
        <xdr:cNvPr id="180" name="直線コネクタ 179"/>
        <xdr:cNvCxnSpPr/>
      </xdr:nvCxnSpPr>
      <xdr:spPr>
        <a:xfrm flipV="1">
          <a:off x="2908300" y="12884470"/>
          <a:ext cx="889000" cy="20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60494</xdr:rowOff>
    </xdr:from>
    <xdr:to>
      <xdr:col>15</xdr:col>
      <xdr:colOff>50800</xdr:colOff>
      <xdr:row>76</xdr:row>
      <xdr:rowOff>75792</xdr:rowOff>
    </xdr:to>
    <xdr:cxnSp macro="">
      <xdr:nvCxnSpPr>
        <xdr:cNvPr id="183" name="直線コネクタ 182"/>
        <xdr:cNvCxnSpPr/>
      </xdr:nvCxnSpPr>
      <xdr:spPr>
        <a:xfrm flipV="1">
          <a:off x="2019300" y="13090694"/>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75792</xdr:rowOff>
    </xdr:from>
    <xdr:to>
      <xdr:col>10</xdr:col>
      <xdr:colOff>114300</xdr:colOff>
      <xdr:row>76</xdr:row>
      <xdr:rowOff>128152</xdr:rowOff>
    </xdr:to>
    <xdr:cxnSp macro="">
      <xdr:nvCxnSpPr>
        <xdr:cNvPr id="186" name="直線コネクタ 185"/>
        <xdr:cNvCxnSpPr/>
      </xdr:nvCxnSpPr>
      <xdr:spPr>
        <a:xfrm flipV="1">
          <a:off x="1130300" y="13105992"/>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15702</xdr:rowOff>
    </xdr:from>
    <xdr:to>
      <xdr:col>24</xdr:col>
      <xdr:colOff>114300</xdr:colOff>
      <xdr:row>74</xdr:row>
      <xdr:rowOff>117302</xdr:rowOff>
    </xdr:to>
    <xdr:sp macro="" textlink="">
      <xdr:nvSpPr>
        <xdr:cNvPr id="196" name="楕円 195"/>
        <xdr:cNvSpPr/>
      </xdr:nvSpPr>
      <xdr:spPr>
        <a:xfrm>
          <a:off x="4584700" y="12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38579</xdr:rowOff>
    </xdr:from>
    <xdr:ext cx="599010" cy="259045"/>
    <xdr:sp macro="" textlink="">
      <xdr:nvSpPr>
        <xdr:cNvPr id="197" name="民生費該当値テキスト"/>
        <xdr:cNvSpPr txBox="1"/>
      </xdr:nvSpPr>
      <xdr:spPr>
        <a:xfrm>
          <a:off x="4686300" y="1255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146370</xdr:rowOff>
    </xdr:from>
    <xdr:to>
      <xdr:col>20</xdr:col>
      <xdr:colOff>38100</xdr:colOff>
      <xdr:row>75</xdr:row>
      <xdr:rowOff>76520</xdr:rowOff>
    </xdr:to>
    <xdr:sp macro="" textlink="">
      <xdr:nvSpPr>
        <xdr:cNvPr id="198" name="楕円 197"/>
        <xdr:cNvSpPr/>
      </xdr:nvSpPr>
      <xdr:spPr>
        <a:xfrm>
          <a:off x="3746500" y="128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67647</xdr:rowOff>
    </xdr:from>
    <xdr:ext cx="599010" cy="259045"/>
    <xdr:sp macro="" textlink="">
      <xdr:nvSpPr>
        <xdr:cNvPr id="199" name="テキスト ボックス 198"/>
        <xdr:cNvSpPr txBox="1"/>
      </xdr:nvSpPr>
      <xdr:spPr>
        <a:xfrm>
          <a:off x="3497795" y="1292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9694</xdr:rowOff>
    </xdr:from>
    <xdr:to>
      <xdr:col>15</xdr:col>
      <xdr:colOff>101600</xdr:colOff>
      <xdr:row>76</xdr:row>
      <xdr:rowOff>111294</xdr:rowOff>
    </xdr:to>
    <xdr:sp macro="" textlink="">
      <xdr:nvSpPr>
        <xdr:cNvPr id="200" name="楕円 199"/>
        <xdr:cNvSpPr/>
      </xdr:nvSpPr>
      <xdr:spPr>
        <a:xfrm>
          <a:off x="2857500" y="13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102421</xdr:rowOff>
    </xdr:from>
    <xdr:ext cx="599010" cy="259045"/>
    <xdr:sp macro="" textlink="">
      <xdr:nvSpPr>
        <xdr:cNvPr id="201" name="テキスト ボックス 200"/>
        <xdr:cNvSpPr txBox="1"/>
      </xdr:nvSpPr>
      <xdr:spPr>
        <a:xfrm>
          <a:off x="2608795" y="1313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24992</xdr:rowOff>
    </xdr:from>
    <xdr:to>
      <xdr:col>10</xdr:col>
      <xdr:colOff>165100</xdr:colOff>
      <xdr:row>76</xdr:row>
      <xdr:rowOff>126592</xdr:rowOff>
    </xdr:to>
    <xdr:sp macro="" textlink="">
      <xdr:nvSpPr>
        <xdr:cNvPr id="202" name="楕円 201"/>
        <xdr:cNvSpPr/>
      </xdr:nvSpPr>
      <xdr:spPr>
        <a:xfrm>
          <a:off x="1968500" y="13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143119</xdr:rowOff>
    </xdr:from>
    <xdr:ext cx="599010" cy="259045"/>
    <xdr:sp macro="" textlink="">
      <xdr:nvSpPr>
        <xdr:cNvPr id="203" name="テキスト ボックス 202"/>
        <xdr:cNvSpPr txBox="1"/>
      </xdr:nvSpPr>
      <xdr:spPr>
        <a:xfrm>
          <a:off x="1719795" y="1283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77352</xdr:rowOff>
    </xdr:from>
    <xdr:to>
      <xdr:col>6</xdr:col>
      <xdr:colOff>38100</xdr:colOff>
      <xdr:row>77</xdr:row>
      <xdr:rowOff>7502</xdr:rowOff>
    </xdr:to>
    <xdr:sp macro="" textlink="">
      <xdr:nvSpPr>
        <xdr:cNvPr id="204" name="楕円 203"/>
        <xdr:cNvSpPr/>
      </xdr:nvSpPr>
      <xdr:spPr>
        <a:xfrm>
          <a:off x="1079500" y="131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24028</xdr:rowOff>
    </xdr:from>
    <xdr:ext cx="599010" cy="259045"/>
    <xdr:sp macro="" textlink="">
      <xdr:nvSpPr>
        <xdr:cNvPr id="205" name="テキスト ボックス 204"/>
        <xdr:cNvSpPr txBox="1"/>
      </xdr:nvSpPr>
      <xdr:spPr>
        <a:xfrm>
          <a:off x="830795" y="1288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24188</xdr:rowOff>
    </xdr:from>
    <xdr:to>
      <xdr:col>24</xdr:col>
      <xdr:colOff>63500</xdr:colOff>
      <xdr:row>95</xdr:row>
      <xdr:rowOff>45906</xdr:rowOff>
    </xdr:to>
    <xdr:cxnSp macro="">
      <xdr:nvCxnSpPr>
        <xdr:cNvPr id="233" name="直線コネクタ 232"/>
        <xdr:cNvCxnSpPr/>
      </xdr:nvCxnSpPr>
      <xdr:spPr>
        <a:xfrm>
          <a:off x="3797300" y="16311938"/>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24188</xdr:rowOff>
    </xdr:from>
    <xdr:to>
      <xdr:col>19</xdr:col>
      <xdr:colOff>177800</xdr:colOff>
      <xdr:row>96</xdr:row>
      <xdr:rowOff>89385</xdr:rowOff>
    </xdr:to>
    <xdr:cxnSp macro="">
      <xdr:nvCxnSpPr>
        <xdr:cNvPr id="236" name="直線コネクタ 235"/>
        <xdr:cNvCxnSpPr/>
      </xdr:nvCxnSpPr>
      <xdr:spPr>
        <a:xfrm flipV="1">
          <a:off x="2908300" y="16311938"/>
          <a:ext cx="889000" cy="23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89385</xdr:rowOff>
    </xdr:from>
    <xdr:to>
      <xdr:col>15</xdr:col>
      <xdr:colOff>50800</xdr:colOff>
      <xdr:row>96</xdr:row>
      <xdr:rowOff>160159</xdr:rowOff>
    </xdr:to>
    <xdr:cxnSp macro="">
      <xdr:nvCxnSpPr>
        <xdr:cNvPr id="239" name="直線コネクタ 238"/>
        <xdr:cNvCxnSpPr/>
      </xdr:nvCxnSpPr>
      <xdr:spPr>
        <a:xfrm flipV="1">
          <a:off x="2019300" y="16548585"/>
          <a:ext cx="889000" cy="7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160159</xdr:rowOff>
    </xdr:from>
    <xdr:to>
      <xdr:col>10</xdr:col>
      <xdr:colOff>114300</xdr:colOff>
      <xdr:row>97</xdr:row>
      <xdr:rowOff>7317</xdr:rowOff>
    </xdr:to>
    <xdr:cxnSp macro="">
      <xdr:nvCxnSpPr>
        <xdr:cNvPr id="242" name="直線コネクタ 241"/>
        <xdr:cNvCxnSpPr/>
      </xdr:nvCxnSpPr>
      <xdr:spPr>
        <a:xfrm flipV="1">
          <a:off x="1130300" y="16619359"/>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166556</xdr:rowOff>
    </xdr:from>
    <xdr:to>
      <xdr:col>24</xdr:col>
      <xdr:colOff>114300</xdr:colOff>
      <xdr:row>95</xdr:row>
      <xdr:rowOff>96706</xdr:rowOff>
    </xdr:to>
    <xdr:sp macro="" textlink="">
      <xdr:nvSpPr>
        <xdr:cNvPr id="252" name="楕円 251"/>
        <xdr:cNvSpPr/>
      </xdr:nvSpPr>
      <xdr:spPr>
        <a:xfrm>
          <a:off x="4584700" y="162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81483</xdr:rowOff>
    </xdr:from>
    <xdr:ext cx="534377" cy="259045"/>
    <xdr:sp macro="" textlink="">
      <xdr:nvSpPr>
        <xdr:cNvPr id="253" name="衛生費該当値テキスト"/>
        <xdr:cNvSpPr txBox="1"/>
      </xdr:nvSpPr>
      <xdr:spPr>
        <a:xfrm>
          <a:off x="4686300" y="161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144838</xdr:rowOff>
    </xdr:from>
    <xdr:to>
      <xdr:col>20</xdr:col>
      <xdr:colOff>38100</xdr:colOff>
      <xdr:row>95</xdr:row>
      <xdr:rowOff>74988</xdr:rowOff>
    </xdr:to>
    <xdr:sp macro="" textlink="">
      <xdr:nvSpPr>
        <xdr:cNvPr id="254" name="楕円 253"/>
        <xdr:cNvSpPr/>
      </xdr:nvSpPr>
      <xdr:spPr>
        <a:xfrm>
          <a:off x="3746500" y="162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66115</xdr:rowOff>
    </xdr:from>
    <xdr:ext cx="534377" cy="259045"/>
    <xdr:sp macro="" textlink="">
      <xdr:nvSpPr>
        <xdr:cNvPr id="255" name="テキスト ボックス 254"/>
        <xdr:cNvSpPr txBox="1"/>
      </xdr:nvSpPr>
      <xdr:spPr>
        <a:xfrm>
          <a:off x="3530111" y="163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38585</xdr:rowOff>
    </xdr:from>
    <xdr:to>
      <xdr:col>15</xdr:col>
      <xdr:colOff>101600</xdr:colOff>
      <xdr:row>96</xdr:row>
      <xdr:rowOff>140185</xdr:rowOff>
    </xdr:to>
    <xdr:sp macro="" textlink="">
      <xdr:nvSpPr>
        <xdr:cNvPr id="256" name="楕円 255"/>
        <xdr:cNvSpPr/>
      </xdr:nvSpPr>
      <xdr:spPr>
        <a:xfrm>
          <a:off x="2857500" y="16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131312</xdr:rowOff>
    </xdr:from>
    <xdr:ext cx="534377" cy="259045"/>
    <xdr:sp macro="" textlink="">
      <xdr:nvSpPr>
        <xdr:cNvPr id="257" name="テキスト ボックス 256"/>
        <xdr:cNvSpPr txBox="1"/>
      </xdr:nvSpPr>
      <xdr:spPr>
        <a:xfrm>
          <a:off x="2641111" y="165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109359</xdr:rowOff>
    </xdr:from>
    <xdr:to>
      <xdr:col>10</xdr:col>
      <xdr:colOff>165100</xdr:colOff>
      <xdr:row>97</xdr:row>
      <xdr:rowOff>39509</xdr:rowOff>
    </xdr:to>
    <xdr:sp macro="" textlink="">
      <xdr:nvSpPr>
        <xdr:cNvPr id="258" name="楕円 257"/>
        <xdr:cNvSpPr/>
      </xdr:nvSpPr>
      <xdr:spPr>
        <a:xfrm>
          <a:off x="1968500" y="16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30636</xdr:rowOff>
    </xdr:from>
    <xdr:ext cx="534377" cy="259045"/>
    <xdr:sp macro="" textlink="">
      <xdr:nvSpPr>
        <xdr:cNvPr id="259" name="テキスト ボックス 258"/>
        <xdr:cNvSpPr txBox="1"/>
      </xdr:nvSpPr>
      <xdr:spPr>
        <a:xfrm>
          <a:off x="1752111" y="166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127967</xdr:rowOff>
    </xdr:from>
    <xdr:to>
      <xdr:col>6</xdr:col>
      <xdr:colOff>38100</xdr:colOff>
      <xdr:row>97</xdr:row>
      <xdr:rowOff>58117</xdr:rowOff>
    </xdr:to>
    <xdr:sp macro="" textlink="">
      <xdr:nvSpPr>
        <xdr:cNvPr id="260" name="楕円 259"/>
        <xdr:cNvSpPr/>
      </xdr:nvSpPr>
      <xdr:spPr>
        <a:xfrm>
          <a:off x="1079500" y="165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49244</xdr:rowOff>
    </xdr:from>
    <xdr:ext cx="534377" cy="259045"/>
    <xdr:sp macro="" textlink="">
      <xdr:nvSpPr>
        <xdr:cNvPr id="261" name="テキスト ボックス 260"/>
        <xdr:cNvSpPr txBox="1"/>
      </xdr:nvSpPr>
      <xdr:spPr>
        <a:xfrm>
          <a:off x="863111" y="166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109220</xdr:rowOff>
    </xdr:from>
    <xdr:to>
      <xdr:col>55</xdr:col>
      <xdr:colOff>0</xdr:colOff>
      <xdr:row>38</xdr:row>
      <xdr:rowOff>114300</xdr:rowOff>
    </xdr:to>
    <xdr:cxnSp macro="">
      <xdr:nvCxnSpPr>
        <xdr:cNvPr id="290" name="直線コネクタ 289"/>
        <xdr:cNvCxnSpPr/>
      </xdr:nvCxnSpPr>
      <xdr:spPr>
        <a:xfrm>
          <a:off x="9639300" y="662432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1" name="労働費平均値テキスト"/>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50800</xdr:rowOff>
    </xdr:from>
    <xdr:to>
      <xdr:col>50</xdr:col>
      <xdr:colOff>114300</xdr:colOff>
      <xdr:row>38</xdr:row>
      <xdr:rowOff>109220</xdr:rowOff>
    </xdr:to>
    <xdr:cxnSp macro="">
      <xdr:nvCxnSpPr>
        <xdr:cNvPr id="293" name="直線コネクタ 292"/>
        <xdr:cNvCxnSpPr/>
      </xdr:nvCxnSpPr>
      <xdr:spPr>
        <a:xfrm>
          <a:off x="8750300" y="6394450"/>
          <a:ext cx="8890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50800</xdr:rowOff>
    </xdr:from>
    <xdr:to>
      <xdr:col>45</xdr:col>
      <xdr:colOff>177800</xdr:colOff>
      <xdr:row>38</xdr:row>
      <xdr:rowOff>137160</xdr:rowOff>
    </xdr:to>
    <xdr:cxnSp macro="">
      <xdr:nvCxnSpPr>
        <xdr:cNvPr id="296" name="直線コネクタ 295"/>
        <xdr:cNvCxnSpPr/>
      </xdr:nvCxnSpPr>
      <xdr:spPr>
        <a:xfrm flipV="1">
          <a:off x="7861300" y="6394450"/>
          <a:ext cx="889000" cy="2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298" name="テキスト ボックス 297"/>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124460</xdr:rowOff>
    </xdr:from>
    <xdr:to>
      <xdr:col>41</xdr:col>
      <xdr:colOff>50800</xdr:colOff>
      <xdr:row>38</xdr:row>
      <xdr:rowOff>137160</xdr:rowOff>
    </xdr:to>
    <xdr:cxnSp macro="">
      <xdr:nvCxnSpPr>
        <xdr:cNvPr id="299" name="直線コネクタ 298"/>
        <xdr:cNvCxnSpPr/>
      </xdr:nvCxnSpPr>
      <xdr:spPr>
        <a:xfrm>
          <a:off x="6972300" y="66395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7637</xdr:rowOff>
    </xdr:from>
    <xdr:ext cx="378565" cy="259045"/>
    <xdr:sp macro="" textlink="">
      <xdr:nvSpPr>
        <xdr:cNvPr id="301" name="テキスト ボックス 300"/>
        <xdr:cNvSpPr txBox="1"/>
      </xdr:nvSpPr>
      <xdr:spPr>
        <a:xfrm>
          <a:off x="7672017" y="600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170197</xdr:rowOff>
    </xdr:from>
    <xdr:ext cx="378565" cy="259045"/>
    <xdr:sp macro="" textlink="">
      <xdr:nvSpPr>
        <xdr:cNvPr id="303" name="テキスト ボックス 302"/>
        <xdr:cNvSpPr txBox="1"/>
      </xdr:nvSpPr>
      <xdr:spPr>
        <a:xfrm>
          <a:off x="6783017" y="599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309" name="楕円 308"/>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149877</xdr:rowOff>
    </xdr:from>
    <xdr:ext cx="313932" cy="259045"/>
    <xdr:sp macro="" textlink="">
      <xdr:nvSpPr>
        <xdr:cNvPr id="310" name="労働費該当値テキスト"/>
        <xdr:cNvSpPr txBox="1"/>
      </xdr:nvSpPr>
      <xdr:spPr>
        <a:xfrm>
          <a:off x="10528300"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58420</xdr:rowOff>
    </xdr:from>
    <xdr:to>
      <xdr:col>50</xdr:col>
      <xdr:colOff>165100</xdr:colOff>
      <xdr:row>38</xdr:row>
      <xdr:rowOff>160020</xdr:rowOff>
    </xdr:to>
    <xdr:sp macro="" textlink="">
      <xdr:nvSpPr>
        <xdr:cNvPr id="311" name="楕円 310"/>
        <xdr:cNvSpPr/>
      </xdr:nvSpPr>
      <xdr:spPr>
        <a:xfrm>
          <a:off x="958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151147</xdr:rowOff>
    </xdr:from>
    <xdr:ext cx="313932" cy="259045"/>
    <xdr:sp macro="" textlink="">
      <xdr:nvSpPr>
        <xdr:cNvPr id="312" name="テキスト ボックス 311"/>
        <xdr:cNvSpPr txBox="1"/>
      </xdr:nvSpPr>
      <xdr:spPr>
        <a:xfrm>
          <a:off x="9482333" y="6666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0</xdr:rowOff>
    </xdr:from>
    <xdr:to>
      <xdr:col>46</xdr:col>
      <xdr:colOff>38100</xdr:colOff>
      <xdr:row>37</xdr:row>
      <xdr:rowOff>101600</xdr:rowOff>
    </xdr:to>
    <xdr:sp macro="" textlink="">
      <xdr:nvSpPr>
        <xdr:cNvPr id="313" name="楕円 312"/>
        <xdr:cNvSpPr/>
      </xdr:nvSpPr>
      <xdr:spPr>
        <a:xfrm>
          <a:off x="8699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92727</xdr:rowOff>
    </xdr:from>
    <xdr:ext cx="378565" cy="259045"/>
    <xdr:sp macro="" textlink="">
      <xdr:nvSpPr>
        <xdr:cNvPr id="314" name="テキスト ボックス 313"/>
        <xdr:cNvSpPr txBox="1"/>
      </xdr:nvSpPr>
      <xdr:spPr>
        <a:xfrm>
          <a:off x="8561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86360</xdr:rowOff>
    </xdr:from>
    <xdr:to>
      <xdr:col>41</xdr:col>
      <xdr:colOff>101600</xdr:colOff>
      <xdr:row>39</xdr:row>
      <xdr:rowOff>16510</xdr:rowOff>
    </xdr:to>
    <xdr:sp macro="" textlink="">
      <xdr:nvSpPr>
        <xdr:cNvPr id="315" name="楕円 314"/>
        <xdr:cNvSpPr/>
      </xdr:nvSpPr>
      <xdr:spPr>
        <a:xfrm>
          <a:off x="781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7637</xdr:rowOff>
    </xdr:from>
    <xdr:ext cx="313932" cy="259045"/>
    <xdr:sp macro="" textlink="">
      <xdr:nvSpPr>
        <xdr:cNvPr id="316" name="テキスト ボックス 315"/>
        <xdr:cNvSpPr txBox="1"/>
      </xdr:nvSpPr>
      <xdr:spPr>
        <a:xfrm>
          <a:off x="7704333"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73660</xdr:rowOff>
    </xdr:from>
    <xdr:to>
      <xdr:col>36</xdr:col>
      <xdr:colOff>165100</xdr:colOff>
      <xdr:row>39</xdr:row>
      <xdr:rowOff>3810</xdr:rowOff>
    </xdr:to>
    <xdr:sp macro="" textlink="">
      <xdr:nvSpPr>
        <xdr:cNvPr id="317" name="楕円 316"/>
        <xdr:cNvSpPr/>
      </xdr:nvSpPr>
      <xdr:spPr>
        <a:xfrm>
          <a:off x="6921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166387</xdr:rowOff>
    </xdr:from>
    <xdr:ext cx="313932" cy="259045"/>
    <xdr:sp macro="" textlink="">
      <xdr:nvSpPr>
        <xdr:cNvPr id="318" name="テキスト ボックス 317"/>
        <xdr:cNvSpPr txBox="1"/>
      </xdr:nvSpPr>
      <xdr:spPr>
        <a:xfrm>
          <a:off x="6815333" y="6681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4191</xdr:rowOff>
    </xdr:from>
    <xdr:to>
      <xdr:col>55</xdr:col>
      <xdr:colOff>0</xdr:colOff>
      <xdr:row>57</xdr:row>
      <xdr:rowOff>70866</xdr:rowOff>
    </xdr:to>
    <xdr:cxnSp macro="">
      <xdr:nvCxnSpPr>
        <xdr:cNvPr id="347" name="直線コネクタ 346"/>
        <xdr:cNvCxnSpPr/>
      </xdr:nvCxnSpPr>
      <xdr:spPr>
        <a:xfrm flipV="1">
          <a:off x="9639300" y="977684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70866</xdr:rowOff>
    </xdr:from>
    <xdr:to>
      <xdr:col>50</xdr:col>
      <xdr:colOff>114300</xdr:colOff>
      <xdr:row>57</xdr:row>
      <xdr:rowOff>82296</xdr:rowOff>
    </xdr:to>
    <xdr:cxnSp macro="">
      <xdr:nvCxnSpPr>
        <xdr:cNvPr id="350" name="直線コネクタ 349"/>
        <xdr:cNvCxnSpPr/>
      </xdr:nvCxnSpPr>
      <xdr:spPr>
        <a:xfrm flipV="1">
          <a:off x="8750300" y="98435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2" name="テキスト ボックス 351"/>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58547</xdr:rowOff>
    </xdr:from>
    <xdr:to>
      <xdr:col>45</xdr:col>
      <xdr:colOff>177800</xdr:colOff>
      <xdr:row>57</xdr:row>
      <xdr:rowOff>82296</xdr:rowOff>
    </xdr:to>
    <xdr:cxnSp macro="">
      <xdr:nvCxnSpPr>
        <xdr:cNvPr id="353" name="直線コネクタ 352"/>
        <xdr:cNvCxnSpPr/>
      </xdr:nvCxnSpPr>
      <xdr:spPr>
        <a:xfrm>
          <a:off x="7861300" y="9831197"/>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55" name="テキスト ボックス 354"/>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58547</xdr:rowOff>
    </xdr:from>
    <xdr:to>
      <xdr:col>41</xdr:col>
      <xdr:colOff>50800</xdr:colOff>
      <xdr:row>57</xdr:row>
      <xdr:rowOff>100838</xdr:rowOff>
    </xdr:to>
    <xdr:cxnSp macro="">
      <xdr:nvCxnSpPr>
        <xdr:cNvPr id="356" name="直線コネクタ 355"/>
        <xdr:cNvCxnSpPr/>
      </xdr:nvCxnSpPr>
      <xdr:spPr>
        <a:xfrm flipV="1">
          <a:off x="6972300" y="983119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58" name="テキスト ボックス 357"/>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0" name="テキスト ボックス 359"/>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124841</xdr:rowOff>
    </xdr:from>
    <xdr:to>
      <xdr:col>55</xdr:col>
      <xdr:colOff>50800</xdr:colOff>
      <xdr:row>57</xdr:row>
      <xdr:rowOff>54991</xdr:rowOff>
    </xdr:to>
    <xdr:sp macro="" textlink="">
      <xdr:nvSpPr>
        <xdr:cNvPr id="366" name="楕円 365"/>
        <xdr:cNvSpPr/>
      </xdr:nvSpPr>
      <xdr:spPr>
        <a:xfrm>
          <a:off x="10426700" y="97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147718</xdr:rowOff>
    </xdr:from>
    <xdr:ext cx="469744" cy="259045"/>
    <xdr:sp macro="" textlink="">
      <xdr:nvSpPr>
        <xdr:cNvPr id="367" name="農林水産業費該当値テキスト"/>
        <xdr:cNvSpPr txBox="1"/>
      </xdr:nvSpPr>
      <xdr:spPr>
        <a:xfrm>
          <a:off x="10528300" y="957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20066</xdr:rowOff>
    </xdr:from>
    <xdr:to>
      <xdr:col>50</xdr:col>
      <xdr:colOff>165100</xdr:colOff>
      <xdr:row>57</xdr:row>
      <xdr:rowOff>121666</xdr:rowOff>
    </xdr:to>
    <xdr:sp macro="" textlink="">
      <xdr:nvSpPr>
        <xdr:cNvPr id="368" name="楕円 367"/>
        <xdr:cNvSpPr/>
      </xdr:nvSpPr>
      <xdr:spPr>
        <a:xfrm>
          <a:off x="9588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138193</xdr:rowOff>
    </xdr:from>
    <xdr:ext cx="469744" cy="259045"/>
    <xdr:sp macro="" textlink="">
      <xdr:nvSpPr>
        <xdr:cNvPr id="369" name="テキスト ボックス 368"/>
        <xdr:cNvSpPr txBox="1"/>
      </xdr:nvSpPr>
      <xdr:spPr>
        <a:xfrm>
          <a:off x="9404428" y="95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31496</xdr:rowOff>
    </xdr:from>
    <xdr:to>
      <xdr:col>46</xdr:col>
      <xdr:colOff>38100</xdr:colOff>
      <xdr:row>57</xdr:row>
      <xdr:rowOff>133096</xdr:rowOff>
    </xdr:to>
    <xdr:sp macro="" textlink="">
      <xdr:nvSpPr>
        <xdr:cNvPr id="370" name="楕円 369"/>
        <xdr:cNvSpPr/>
      </xdr:nvSpPr>
      <xdr:spPr>
        <a:xfrm>
          <a:off x="8699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149623</xdr:rowOff>
    </xdr:from>
    <xdr:ext cx="469744" cy="259045"/>
    <xdr:sp macro="" textlink="">
      <xdr:nvSpPr>
        <xdr:cNvPr id="371" name="テキスト ボックス 370"/>
        <xdr:cNvSpPr txBox="1"/>
      </xdr:nvSpPr>
      <xdr:spPr>
        <a:xfrm>
          <a:off x="8515428" y="957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7747</xdr:rowOff>
    </xdr:from>
    <xdr:to>
      <xdr:col>41</xdr:col>
      <xdr:colOff>101600</xdr:colOff>
      <xdr:row>57</xdr:row>
      <xdr:rowOff>109347</xdr:rowOff>
    </xdr:to>
    <xdr:sp macro="" textlink="">
      <xdr:nvSpPr>
        <xdr:cNvPr id="372" name="楕円 371"/>
        <xdr:cNvSpPr/>
      </xdr:nvSpPr>
      <xdr:spPr>
        <a:xfrm>
          <a:off x="7810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125874</xdr:rowOff>
    </xdr:from>
    <xdr:ext cx="469744" cy="259045"/>
    <xdr:sp macro="" textlink="">
      <xdr:nvSpPr>
        <xdr:cNvPr id="373" name="テキスト ボックス 372"/>
        <xdr:cNvSpPr txBox="1"/>
      </xdr:nvSpPr>
      <xdr:spPr>
        <a:xfrm>
          <a:off x="7626428" y="955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50038</xdr:rowOff>
    </xdr:from>
    <xdr:to>
      <xdr:col>36</xdr:col>
      <xdr:colOff>165100</xdr:colOff>
      <xdr:row>57</xdr:row>
      <xdr:rowOff>151638</xdr:rowOff>
    </xdr:to>
    <xdr:sp macro="" textlink="">
      <xdr:nvSpPr>
        <xdr:cNvPr id="374" name="楕円 373"/>
        <xdr:cNvSpPr/>
      </xdr:nvSpPr>
      <xdr:spPr>
        <a:xfrm>
          <a:off x="6921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168165</xdr:rowOff>
    </xdr:from>
    <xdr:ext cx="469744" cy="259045"/>
    <xdr:sp macro="" textlink="">
      <xdr:nvSpPr>
        <xdr:cNvPr id="375" name="テキスト ボックス 374"/>
        <xdr:cNvSpPr txBox="1"/>
      </xdr:nvSpPr>
      <xdr:spPr>
        <a:xfrm>
          <a:off x="6737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3211</xdr:rowOff>
    </xdr:from>
    <xdr:to>
      <xdr:col>54</xdr:col>
      <xdr:colOff>189865</xdr:colOff>
      <xdr:row>79</xdr:row>
      <xdr:rowOff>17010</xdr:rowOff>
    </xdr:to>
    <xdr:cxnSp macro="">
      <xdr:nvCxnSpPr>
        <xdr:cNvPr id="399" name="直線コネクタ 398"/>
        <xdr:cNvCxnSpPr/>
      </xdr:nvCxnSpPr>
      <xdr:spPr>
        <a:xfrm flipV="1">
          <a:off x="10475595" y="12519061"/>
          <a:ext cx="1270" cy="104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20837</xdr:rowOff>
    </xdr:from>
    <xdr:ext cx="469744" cy="259045"/>
    <xdr:sp macro="" textlink="">
      <xdr:nvSpPr>
        <xdr:cNvPr id="400" name="商工費最小値テキスト"/>
        <xdr:cNvSpPr txBox="1"/>
      </xdr:nvSpPr>
      <xdr:spPr>
        <a:xfrm>
          <a:off x="10528300"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17010</xdr:rowOff>
    </xdr:from>
    <xdr:to>
      <xdr:col>55</xdr:col>
      <xdr:colOff>88900</xdr:colOff>
      <xdr:row>79</xdr:row>
      <xdr:rowOff>17010</xdr:rowOff>
    </xdr:to>
    <xdr:cxnSp macro="">
      <xdr:nvCxnSpPr>
        <xdr:cNvPr id="401" name="直線コネクタ 400"/>
        <xdr:cNvCxnSpPr/>
      </xdr:nvCxnSpPr>
      <xdr:spPr>
        <a:xfrm>
          <a:off x="10388600" y="1356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121338</xdr:rowOff>
    </xdr:from>
    <xdr:ext cx="599010" cy="259045"/>
    <xdr:sp macro="" textlink="">
      <xdr:nvSpPr>
        <xdr:cNvPr id="402" name="商工費最大値テキスト"/>
        <xdr:cNvSpPr txBox="1"/>
      </xdr:nvSpPr>
      <xdr:spPr>
        <a:xfrm>
          <a:off x="10528300" y="1229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3211</xdr:rowOff>
    </xdr:from>
    <xdr:to>
      <xdr:col>55</xdr:col>
      <xdr:colOff>88900</xdr:colOff>
      <xdr:row>73</xdr:row>
      <xdr:rowOff>3211</xdr:rowOff>
    </xdr:to>
    <xdr:cxnSp macro="">
      <xdr:nvCxnSpPr>
        <xdr:cNvPr id="403" name="直線コネクタ 402"/>
        <xdr:cNvCxnSpPr/>
      </xdr:nvCxnSpPr>
      <xdr:spPr>
        <a:xfrm>
          <a:off x="10388600" y="1251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90315</xdr:rowOff>
    </xdr:from>
    <xdr:to>
      <xdr:col>55</xdr:col>
      <xdr:colOff>0</xdr:colOff>
      <xdr:row>73</xdr:row>
      <xdr:rowOff>3211</xdr:rowOff>
    </xdr:to>
    <xdr:cxnSp macro="">
      <xdr:nvCxnSpPr>
        <xdr:cNvPr id="404" name="直線コネクタ 403"/>
        <xdr:cNvCxnSpPr/>
      </xdr:nvCxnSpPr>
      <xdr:spPr>
        <a:xfrm>
          <a:off x="9639300" y="12263265"/>
          <a:ext cx="838200" cy="2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15397</xdr:rowOff>
    </xdr:from>
    <xdr:ext cx="534377" cy="259045"/>
    <xdr:sp macro="" textlink="">
      <xdr:nvSpPr>
        <xdr:cNvPr id="405" name="商工費平均値テキスト"/>
        <xdr:cNvSpPr txBox="1"/>
      </xdr:nvSpPr>
      <xdr:spPr>
        <a:xfrm>
          <a:off x="10528300" y="13217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36970</xdr:rowOff>
    </xdr:from>
    <xdr:to>
      <xdr:col>55</xdr:col>
      <xdr:colOff>50800</xdr:colOff>
      <xdr:row>77</xdr:row>
      <xdr:rowOff>138570</xdr:rowOff>
    </xdr:to>
    <xdr:sp macro="" textlink="">
      <xdr:nvSpPr>
        <xdr:cNvPr id="406" name="フローチャート: 判断 405"/>
        <xdr:cNvSpPr/>
      </xdr:nvSpPr>
      <xdr:spPr>
        <a:xfrm>
          <a:off x="10426700" y="132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8918</xdr:rowOff>
    </xdr:from>
    <xdr:to>
      <xdr:col>50</xdr:col>
      <xdr:colOff>114300</xdr:colOff>
      <xdr:row>71</xdr:row>
      <xdr:rowOff>90315</xdr:rowOff>
    </xdr:to>
    <xdr:cxnSp macro="">
      <xdr:nvCxnSpPr>
        <xdr:cNvPr id="407" name="直線コネクタ 406"/>
        <xdr:cNvCxnSpPr/>
      </xdr:nvCxnSpPr>
      <xdr:spPr>
        <a:xfrm>
          <a:off x="8750300" y="12181868"/>
          <a:ext cx="8890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126146</xdr:rowOff>
    </xdr:from>
    <xdr:to>
      <xdr:col>50</xdr:col>
      <xdr:colOff>165100</xdr:colOff>
      <xdr:row>77</xdr:row>
      <xdr:rowOff>56296</xdr:rowOff>
    </xdr:to>
    <xdr:sp macro="" textlink="">
      <xdr:nvSpPr>
        <xdr:cNvPr id="408" name="フローチャート: 判断 407"/>
        <xdr:cNvSpPr/>
      </xdr:nvSpPr>
      <xdr:spPr>
        <a:xfrm>
          <a:off x="95885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47423</xdr:rowOff>
    </xdr:from>
    <xdr:ext cx="534377" cy="259045"/>
    <xdr:sp macro="" textlink="">
      <xdr:nvSpPr>
        <xdr:cNvPr id="409" name="テキスト ボックス 408"/>
        <xdr:cNvSpPr txBox="1"/>
      </xdr:nvSpPr>
      <xdr:spPr>
        <a:xfrm>
          <a:off x="9372111" y="132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8918</xdr:rowOff>
    </xdr:from>
    <xdr:to>
      <xdr:col>45</xdr:col>
      <xdr:colOff>177800</xdr:colOff>
      <xdr:row>76</xdr:row>
      <xdr:rowOff>151771</xdr:rowOff>
    </xdr:to>
    <xdr:cxnSp macro="">
      <xdr:nvCxnSpPr>
        <xdr:cNvPr id="410" name="直線コネクタ 409"/>
        <xdr:cNvCxnSpPr/>
      </xdr:nvCxnSpPr>
      <xdr:spPr>
        <a:xfrm flipV="1">
          <a:off x="7861300" y="12181868"/>
          <a:ext cx="889000" cy="10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146340</xdr:rowOff>
    </xdr:from>
    <xdr:to>
      <xdr:col>46</xdr:col>
      <xdr:colOff>38100</xdr:colOff>
      <xdr:row>77</xdr:row>
      <xdr:rowOff>76490</xdr:rowOff>
    </xdr:to>
    <xdr:sp macro="" textlink="">
      <xdr:nvSpPr>
        <xdr:cNvPr id="411" name="フローチャート: 判断 410"/>
        <xdr:cNvSpPr/>
      </xdr:nvSpPr>
      <xdr:spPr>
        <a:xfrm>
          <a:off x="8699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67617</xdr:rowOff>
    </xdr:from>
    <xdr:ext cx="534377" cy="259045"/>
    <xdr:sp macro="" textlink="">
      <xdr:nvSpPr>
        <xdr:cNvPr id="412" name="テキスト ボックス 411"/>
        <xdr:cNvSpPr txBox="1"/>
      </xdr:nvSpPr>
      <xdr:spPr>
        <a:xfrm>
          <a:off x="8483111" y="132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151771</xdr:rowOff>
    </xdr:from>
    <xdr:to>
      <xdr:col>41</xdr:col>
      <xdr:colOff>50800</xdr:colOff>
      <xdr:row>76</xdr:row>
      <xdr:rowOff>164815</xdr:rowOff>
    </xdr:to>
    <xdr:cxnSp macro="">
      <xdr:nvCxnSpPr>
        <xdr:cNvPr id="413" name="直線コネクタ 412"/>
        <xdr:cNvCxnSpPr/>
      </xdr:nvCxnSpPr>
      <xdr:spPr>
        <a:xfrm flipV="1">
          <a:off x="6972300" y="13181971"/>
          <a:ext cx="889000" cy="1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155910</xdr:rowOff>
    </xdr:from>
    <xdr:to>
      <xdr:col>41</xdr:col>
      <xdr:colOff>101600</xdr:colOff>
      <xdr:row>78</xdr:row>
      <xdr:rowOff>86060</xdr:rowOff>
    </xdr:to>
    <xdr:sp macro="" textlink="">
      <xdr:nvSpPr>
        <xdr:cNvPr id="414" name="フローチャート: 判断 413"/>
        <xdr:cNvSpPr/>
      </xdr:nvSpPr>
      <xdr:spPr>
        <a:xfrm>
          <a:off x="7810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77187</xdr:rowOff>
    </xdr:from>
    <xdr:ext cx="534377" cy="259045"/>
    <xdr:sp macro="" textlink="">
      <xdr:nvSpPr>
        <xdr:cNvPr id="415" name="テキスト ボックス 414"/>
        <xdr:cNvSpPr txBox="1"/>
      </xdr:nvSpPr>
      <xdr:spPr>
        <a:xfrm>
          <a:off x="7594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163362</xdr:rowOff>
    </xdr:from>
    <xdr:to>
      <xdr:col>36</xdr:col>
      <xdr:colOff>165100</xdr:colOff>
      <xdr:row>78</xdr:row>
      <xdr:rowOff>93512</xdr:rowOff>
    </xdr:to>
    <xdr:sp macro="" textlink="">
      <xdr:nvSpPr>
        <xdr:cNvPr id="416" name="フローチャート: 判断 415"/>
        <xdr:cNvSpPr/>
      </xdr:nvSpPr>
      <xdr:spPr>
        <a:xfrm>
          <a:off x="6921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84639</xdr:rowOff>
    </xdr:from>
    <xdr:ext cx="534377" cy="259045"/>
    <xdr:sp macro="" textlink="">
      <xdr:nvSpPr>
        <xdr:cNvPr id="417" name="テキスト ボックス 416"/>
        <xdr:cNvSpPr txBox="1"/>
      </xdr:nvSpPr>
      <xdr:spPr>
        <a:xfrm>
          <a:off x="6705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123861</xdr:rowOff>
    </xdr:from>
    <xdr:to>
      <xdr:col>55</xdr:col>
      <xdr:colOff>50800</xdr:colOff>
      <xdr:row>73</xdr:row>
      <xdr:rowOff>54011</xdr:rowOff>
    </xdr:to>
    <xdr:sp macro="" textlink="">
      <xdr:nvSpPr>
        <xdr:cNvPr id="423" name="楕円 422"/>
        <xdr:cNvSpPr/>
      </xdr:nvSpPr>
      <xdr:spPr>
        <a:xfrm>
          <a:off x="10426700" y="124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76888</xdr:rowOff>
    </xdr:from>
    <xdr:ext cx="599010" cy="259045"/>
    <xdr:sp macro="" textlink="">
      <xdr:nvSpPr>
        <xdr:cNvPr id="424" name="商工費該当値テキスト"/>
        <xdr:cNvSpPr txBox="1"/>
      </xdr:nvSpPr>
      <xdr:spPr>
        <a:xfrm>
          <a:off x="10528300" y="1242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39515</xdr:rowOff>
    </xdr:from>
    <xdr:to>
      <xdr:col>50</xdr:col>
      <xdr:colOff>165100</xdr:colOff>
      <xdr:row>71</xdr:row>
      <xdr:rowOff>141115</xdr:rowOff>
    </xdr:to>
    <xdr:sp macro="" textlink="">
      <xdr:nvSpPr>
        <xdr:cNvPr id="425" name="楕円 424"/>
        <xdr:cNvSpPr/>
      </xdr:nvSpPr>
      <xdr:spPr>
        <a:xfrm>
          <a:off x="9588500" y="12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157642</xdr:rowOff>
    </xdr:from>
    <xdr:ext cx="599010" cy="259045"/>
    <xdr:sp macro="" textlink="">
      <xdr:nvSpPr>
        <xdr:cNvPr id="426" name="テキスト ボックス 425"/>
        <xdr:cNvSpPr txBox="1"/>
      </xdr:nvSpPr>
      <xdr:spPr>
        <a:xfrm>
          <a:off x="9339795" y="1198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129568</xdr:rowOff>
    </xdr:from>
    <xdr:to>
      <xdr:col>46</xdr:col>
      <xdr:colOff>38100</xdr:colOff>
      <xdr:row>71</xdr:row>
      <xdr:rowOff>59718</xdr:rowOff>
    </xdr:to>
    <xdr:sp macro="" textlink="">
      <xdr:nvSpPr>
        <xdr:cNvPr id="427" name="楕円 426"/>
        <xdr:cNvSpPr/>
      </xdr:nvSpPr>
      <xdr:spPr>
        <a:xfrm>
          <a:off x="8699500" y="121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76245</xdr:rowOff>
    </xdr:from>
    <xdr:ext cx="599010" cy="259045"/>
    <xdr:sp macro="" textlink="">
      <xdr:nvSpPr>
        <xdr:cNvPr id="428" name="テキスト ボックス 427"/>
        <xdr:cNvSpPr txBox="1"/>
      </xdr:nvSpPr>
      <xdr:spPr>
        <a:xfrm>
          <a:off x="8450795" y="119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100971</xdr:rowOff>
    </xdr:from>
    <xdr:to>
      <xdr:col>41</xdr:col>
      <xdr:colOff>101600</xdr:colOff>
      <xdr:row>77</xdr:row>
      <xdr:rowOff>31121</xdr:rowOff>
    </xdr:to>
    <xdr:sp macro="" textlink="">
      <xdr:nvSpPr>
        <xdr:cNvPr id="429" name="楕円 428"/>
        <xdr:cNvSpPr/>
      </xdr:nvSpPr>
      <xdr:spPr>
        <a:xfrm>
          <a:off x="7810500" y="131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47647</xdr:rowOff>
    </xdr:from>
    <xdr:ext cx="534377" cy="259045"/>
    <xdr:sp macro="" textlink="">
      <xdr:nvSpPr>
        <xdr:cNvPr id="430" name="テキスト ボックス 429"/>
        <xdr:cNvSpPr txBox="1"/>
      </xdr:nvSpPr>
      <xdr:spPr>
        <a:xfrm>
          <a:off x="7594111" y="129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114015</xdr:rowOff>
    </xdr:from>
    <xdr:to>
      <xdr:col>36</xdr:col>
      <xdr:colOff>165100</xdr:colOff>
      <xdr:row>77</xdr:row>
      <xdr:rowOff>44165</xdr:rowOff>
    </xdr:to>
    <xdr:sp macro="" textlink="">
      <xdr:nvSpPr>
        <xdr:cNvPr id="431" name="楕円 430"/>
        <xdr:cNvSpPr/>
      </xdr:nvSpPr>
      <xdr:spPr>
        <a:xfrm>
          <a:off x="6921500" y="131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60693</xdr:rowOff>
    </xdr:from>
    <xdr:ext cx="534377" cy="259045"/>
    <xdr:sp macro="" textlink="">
      <xdr:nvSpPr>
        <xdr:cNvPr id="432" name="テキスト ボックス 431"/>
        <xdr:cNvSpPr txBox="1"/>
      </xdr:nvSpPr>
      <xdr:spPr>
        <a:xfrm>
          <a:off x="6705111" y="1291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5" name="直線コネクタ 454"/>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6" name="土木費最小値テキスト"/>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7" name="直線コネクタ 456"/>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58" name="土木費最大値テキスト"/>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59" name="直線コネクタ 458"/>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145780</xdr:rowOff>
    </xdr:from>
    <xdr:to>
      <xdr:col>55</xdr:col>
      <xdr:colOff>0</xdr:colOff>
      <xdr:row>96</xdr:row>
      <xdr:rowOff>53152</xdr:rowOff>
    </xdr:to>
    <xdr:cxnSp macro="">
      <xdr:nvCxnSpPr>
        <xdr:cNvPr id="460" name="直線コネクタ 459"/>
        <xdr:cNvCxnSpPr/>
      </xdr:nvCxnSpPr>
      <xdr:spPr>
        <a:xfrm flipV="1">
          <a:off x="9639300" y="16433530"/>
          <a:ext cx="8382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1" name="土木費平均値テキスト"/>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2" name="フローチャート: 判断 461"/>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113846</xdr:rowOff>
    </xdr:from>
    <xdr:to>
      <xdr:col>50</xdr:col>
      <xdr:colOff>114300</xdr:colOff>
      <xdr:row>96</xdr:row>
      <xdr:rowOff>53152</xdr:rowOff>
    </xdr:to>
    <xdr:cxnSp macro="">
      <xdr:nvCxnSpPr>
        <xdr:cNvPr id="463" name="直線コネクタ 462"/>
        <xdr:cNvCxnSpPr/>
      </xdr:nvCxnSpPr>
      <xdr:spPr>
        <a:xfrm>
          <a:off x="8750300" y="16401596"/>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4" name="フローチャート: 判断 463"/>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65" name="テキスト ボックス 464"/>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64422</xdr:rowOff>
    </xdr:from>
    <xdr:to>
      <xdr:col>45</xdr:col>
      <xdr:colOff>177800</xdr:colOff>
      <xdr:row>95</xdr:row>
      <xdr:rowOff>113846</xdr:rowOff>
    </xdr:to>
    <xdr:cxnSp macro="">
      <xdr:nvCxnSpPr>
        <xdr:cNvPr id="466" name="直線コネクタ 465"/>
        <xdr:cNvCxnSpPr/>
      </xdr:nvCxnSpPr>
      <xdr:spPr>
        <a:xfrm>
          <a:off x="7861300" y="16352172"/>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7" name="フローチャート: 判断 466"/>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68" name="テキスト ボックス 467"/>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64422</xdr:rowOff>
    </xdr:from>
    <xdr:to>
      <xdr:col>41</xdr:col>
      <xdr:colOff>50800</xdr:colOff>
      <xdr:row>95</xdr:row>
      <xdr:rowOff>105913</xdr:rowOff>
    </xdr:to>
    <xdr:cxnSp macro="">
      <xdr:nvCxnSpPr>
        <xdr:cNvPr id="469" name="直線コネクタ 468"/>
        <xdr:cNvCxnSpPr/>
      </xdr:nvCxnSpPr>
      <xdr:spPr>
        <a:xfrm flipV="1">
          <a:off x="6972300" y="16352172"/>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0" name="フローチャート: 判断 469"/>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1" name="テキスト ボックス 470"/>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2" name="フローチャート: 判断 471"/>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3" name="テキスト ボックス 472"/>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94980</xdr:rowOff>
    </xdr:from>
    <xdr:to>
      <xdr:col>55</xdr:col>
      <xdr:colOff>50800</xdr:colOff>
      <xdr:row>96</xdr:row>
      <xdr:rowOff>25130</xdr:rowOff>
    </xdr:to>
    <xdr:sp macro="" textlink="">
      <xdr:nvSpPr>
        <xdr:cNvPr id="479" name="楕円 478"/>
        <xdr:cNvSpPr/>
      </xdr:nvSpPr>
      <xdr:spPr>
        <a:xfrm>
          <a:off x="10426700" y="163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73407</xdr:rowOff>
    </xdr:from>
    <xdr:ext cx="534377" cy="259045"/>
    <xdr:sp macro="" textlink="">
      <xdr:nvSpPr>
        <xdr:cNvPr id="480" name="土木費該当値テキスト"/>
        <xdr:cNvSpPr txBox="1"/>
      </xdr:nvSpPr>
      <xdr:spPr>
        <a:xfrm>
          <a:off x="10528300" y="163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2352</xdr:rowOff>
    </xdr:from>
    <xdr:to>
      <xdr:col>50</xdr:col>
      <xdr:colOff>165100</xdr:colOff>
      <xdr:row>96</xdr:row>
      <xdr:rowOff>103952</xdr:rowOff>
    </xdr:to>
    <xdr:sp macro="" textlink="">
      <xdr:nvSpPr>
        <xdr:cNvPr id="481" name="楕円 480"/>
        <xdr:cNvSpPr/>
      </xdr:nvSpPr>
      <xdr:spPr>
        <a:xfrm>
          <a:off x="9588500" y="164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95079</xdr:rowOff>
    </xdr:from>
    <xdr:ext cx="534377" cy="259045"/>
    <xdr:sp macro="" textlink="">
      <xdr:nvSpPr>
        <xdr:cNvPr id="482" name="テキスト ボックス 481"/>
        <xdr:cNvSpPr txBox="1"/>
      </xdr:nvSpPr>
      <xdr:spPr>
        <a:xfrm>
          <a:off x="9372111" y="165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63046</xdr:rowOff>
    </xdr:from>
    <xdr:to>
      <xdr:col>46</xdr:col>
      <xdr:colOff>38100</xdr:colOff>
      <xdr:row>95</xdr:row>
      <xdr:rowOff>164646</xdr:rowOff>
    </xdr:to>
    <xdr:sp macro="" textlink="">
      <xdr:nvSpPr>
        <xdr:cNvPr id="483" name="楕円 482"/>
        <xdr:cNvSpPr/>
      </xdr:nvSpPr>
      <xdr:spPr>
        <a:xfrm>
          <a:off x="8699500" y="163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155773</xdr:rowOff>
    </xdr:from>
    <xdr:ext cx="534377" cy="259045"/>
    <xdr:sp macro="" textlink="">
      <xdr:nvSpPr>
        <xdr:cNvPr id="484" name="テキスト ボックス 483"/>
        <xdr:cNvSpPr txBox="1"/>
      </xdr:nvSpPr>
      <xdr:spPr>
        <a:xfrm>
          <a:off x="8483111" y="16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13622</xdr:rowOff>
    </xdr:from>
    <xdr:to>
      <xdr:col>41</xdr:col>
      <xdr:colOff>101600</xdr:colOff>
      <xdr:row>95</xdr:row>
      <xdr:rowOff>115222</xdr:rowOff>
    </xdr:to>
    <xdr:sp macro="" textlink="">
      <xdr:nvSpPr>
        <xdr:cNvPr id="485" name="楕円 484"/>
        <xdr:cNvSpPr/>
      </xdr:nvSpPr>
      <xdr:spPr>
        <a:xfrm>
          <a:off x="7810500" y="163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131749</xdr:rowOff>
    </xdr:from>
    <xdr:ext cx="534377" cy="259045"/>
    <xdr:sp macro="" textlink="">
      <xdr:nvSpPr>
        <xdr:cNvPr id="486" name="テキスト ボックス 485"/>
        <xdr:cNvSpPr txBox="1"/>
      </xdr:nvSpPr>
      <xdr:spPr>
        <a:xfrm>
          <a:off x="7594111" y="1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55113</xdr:rowOff>
    </xdr:from>
    <xdr:to>
      <xdr:col>36</xdr:col>
      <xdr:colOff>165100</xdr:colOff>
      <xdr:row>95</xdr:row>
      <xdr:rowOff>156713</xdr:rowOff>
    </xdr:to>
    <xdr:sp macro="" textlink="">
      <xdr:nvSpPr>
        <xdr:cNvPr id="487" name="楕円 486"/>
        <xdr:cNvSpPr/>
      </xdr:nvSpPr>
      <xdr:spPr>
        <a:xfrm>
          <a:off x="6921500" y="163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1790</xdr:rowOff>
    </xdr:from>
    <xdr:ext cx="534377" cy="259045"/>
    <xdr:sp macro="" textlink="">
      <xdr:nvSpPr>
        <xdr:cNvPr id="488" name="テキスト ボックス 487"/>
        <xdr:cNvSpPr txBox="1"/>
      </xdr:nvSpPr>
      <xdr:spPr>
        <a:xfrm>
          <a:off x="6705111" y="1611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5" name="直線コネクタ 514"/>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6" name="消防費最小値テキスト"/>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7" name="直線コネクタ 516"/>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18" name="消防費最大値テキスト"/>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19" name="直線コネクタ 518"/>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155539</xdr:rowOff>
    </xdr:from>
    <xdr:to>
      <xdr:col>85</xdr:col>
      <xdr:colOff>127000</xdr:colOff>
      <xdr:row>38</xdr:row>
      <xdr:rowOff>169091</xdr:rowOff>
    </xdr:to>
    <xdr:cxnSp macro="">
      <xdr:nvCxnSpPr>
        <xdr:cNvPr id="520" name="直線コネクタ 519"/>
        <xdr:cNvCxnSpPr/>
      </xdr:nvCxnSpPr>
      <xdr:spPr>
        <a:xfrm flipV="1">
          <a:off x="15481300" y="6670639"/>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1" name="消防費平均値テキスト"/>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2" name="フローチャート: 判断 521"/>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167785</xdr:rowOff>
    </xdr:from>
    <xdr:to>
      <xdr:col>81</xdr:col>
      <xdr:colOff>50800</xdr:colOff>
      <xdr:row>38</xdr:row>
      <xdr:rowOff>169091</xdr:rowOff>
    </xdr:to>
    <xdr:cxnSp macro="">
      <xdr:nvCxnSpPr>
        <xdr:cNvPr id="523" name="直線コネクタ 522"/>
        <xdr:cNvCxnSpPr/>
      </xdr:nvCxnSpPr>
      <xdr:spPr>
        <a:xfrm>
          <a:off x="14592300" y="668288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4" name="フローチャート: 判断 523"/>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5" name="テキスト ボックス 524"/>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150967</xdr:rowOff>
    </xdr:from>
    <xdr:to>
      <xdr:col>76</xdr:col>
      <xdr:colOff>114300</xdr:colOff>
      <xdr:row>38</xdr:row>
      <xdr:rowOff>167785</xdr:rowOff>
    </xdr:to>
    <xdr:cxnSp macro="">
      <xdr:nvCxnSpPr>
        <xdr:cNvPr id="526" name="直線コネクタ 525"/>
        <xdr:cNvCxnSpPr/>
      </xdr:nvCxnSpPr>
      <xdr:spPr>
        <a:xfrm>
          <a:off x="13703300" y="6494617"/>
          <a:ext cx="889000" cy="18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7" name="フローチャート: 判断 526"/>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28" name="テキスト ボックス 527"/>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150967</xdr:rowOff>
    </xdr:from>
    <xdr:to>
      <xdr:col>71</xdr:col>
      <xdr:colOff>177800</xdr:colOff>
      <xdr:row>38</xdr:row>
      <xdr:rowOff>136924</xdr:rowOff>
    </xdr:to>
    <xdr:cxnSp macro="">
      <xdr:nvCxnSpPr>
        <xdr:cNvPr id="529" name="直線コネクタ 528"/>
        <xdr:cNvCxnSpPr/>
      </xdr:nvCxnSpPr>
      <xdr:spPr>
        <a:xfrm flipV="1">
          <a:off x="12814300" y="6494617"/>
          <a:ext cx="8890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0" name="フローチャート: 判断 529"/>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1" name="テキスト ボックス 530"/>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2" name="フローチャート: 判断 531"/>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3" name="テキスト ボックス 532"/>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104739</xdr:rowOff>
    </xdr:from>
    <xdr:to>
      <xdr:col>85</xdr:col>
      <xdr:colOff>177800</xdr:colOff>
      <xdr:row>39</xdr:row>
      <xdr:rowOff>34889</xdr:rowOff>
    </xdr:to>
    <xdr:sp macro="" textlink="">
      <xdr:nvSpPr>
        <xdr:cNvPr id="539" name="楕円 538"/>
        <xdr:cNvSpPr/>
      </xdr:nvSpPr>
      <xdr:spPr>
        <a:xfrm>
          <a:off x="16268700" y="66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19666</xdr:rowOff>
    </xdr:from>
    <xdr:ext cx="469744" cy="259045"/>
    <xdr:sp macro="" textlink="">
      <xdr:nvSpPr>
        <xdr:cNvPr id="540" name="消防費該当値テキスト"/>
        <xdr:cNvSpPr txBox="1"/>
      </xdr:nvSpPr>
      <xdr:spPr>
        <a:xfrm>
          <a:off x="16370300" y="653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118291</xdr:rowOff>
    </xdr:from>
    <xdr:to>
      <xdr:col>81</xdr:col>
      <xdr:colOff>101600</xdr:colOff>
      <xdr:row>39</xdr:row>
      <xdr:rowOff>48441</xdr:rowOff>
    </xdr:to>
    <xdr:sp macro="" textlink="">
      <xdr:nvSpPr>
        <xdr:cNvPr id="541" name="楕円 540"/>
        <xdr:cNvSpPr/>
      </xdr:nvSpPr>
      <xdr:spPr>
        <a:xfrm>
          <a:off x="15430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39568</xdr:rowOff>
    </xdr:from>
    <xdr:ext cx="469744" cy="259045"/>
    <xdr:sp macro="" textlink="">
      <xdr:nvSpPr>
        <xdr:cNvPr id="542" name="テキスト ボックス 541"/>
        <xdr:cNvSpPr txBox="1"/>
      </xdr:nvSpPr>
      <xdr:spPr>
        <a:xfrm>
          <a:off x="15246428"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116985</xdr:rowOff>
    </xdr:from>
    <xdr:to>
      <xdr:col>76</xdr:col>
      <xdr:colOff>165100</xdr:colOff>
      <xdr:row>39</xdr:row>
      <xdr:rowOff>47135</xdr:rowOff>
    </xdr:to>
    <xdr:sp macro="" textlink="">
      <xdr:nvSpPr>
        <xdr:cNvPr id="543" name="楕円 542"/>
        <xdr:cNvSpPr/>
      </xdr:nvSpPr>
      <xdr:spPr>
        <a:xfrm>
          <a:off x="14541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38262</xdr:rowOff>
    </xdr:from>
    <xdr:ext cx="469744" cy="259045"/>
    <xdr:sp macro="" textlink="">
      <xdr:nvSpPr>
        <xdr:cNvPr id="544" name="テキスト ボックス 543"/>
        <xdr:cNvSpPr txBox="1"/>
      </xdr:nvSpPr>
      <xdr:spPr>
        <a:xfrm>
          <a:off x="14357428" y="67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100167</xdr:rowOff>
    </xdr:from>
    <xdr:to>
      <xdr:col>72</xdr:col>
      <xdr:colOff>38100</xdr:colOff>
      <xdr:row>38</xdr:row>
      <xdr:rowOff>30317</xdr:rowOff>
    </xdr:to>
    <xdr:sp macro="" textlink="">
      <xdr:nvSpPr>
        <xdr:cNvPr id="545" name="楕円 544"/>
        <xdr:cNvSpPr/>
      </xdr:nvSpPr>
      <xdr:spPr>
        <a:xfrm>
          <a:off x="13652500" y="644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21444</xdr:rowOff>
    </xdr:from>
    <xdr:ext cx="469744" cy="259045"/>
    <xdr:sp macro="" textlink="">
      <xdr:nvSpPr>
        <xdr:cNvPr id="546" name="テキスト ボックス 545"/>
        <xdr:cNvSpPr txBox="1"/>
      </xdr:nvSpPr>
      <xdr:spPr>
        <a:xfrm>
          <a:off x="13468428" y="653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86124</xdr:rowOff>
    </xdr:from>
    <xdr:to>
      <xdr:col>67</xdr:col>
      <xdr:colOff>101600</xdr:colOff>
      <xdr:row>39</xdr:row>
      <xdr:rowOff>16274</xdr:rowOff>
    </xdr:to>
    <xdr:sp macro="" textlink="">
      <xdr:nvSpPr>
        <xdr:cNvPr id="547" name="楕円 546"/>
        <xdr:cNvSpPr/>
      </xdr:nvSpPr>
      <xdr:spPr>
        <a:xfrm>
          <a:off x="12763500" y="6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7401</xdr:rowOff>
    </xdr:from>
    <xdr:ext cx="469744" cy="259045"/>
    <xdr:sp macro="" textlink="">
      <xdr:nvSpPr>
        <xdr:cNvPr id="548" name="テキスト ボックス 547"/>
        <xdr:cNvSpPr txBox="1"/>
      </xdr:nvSpPr>
      <xdr:spPr>
        <a:xfrm>
          <a:off x="12579428" y="66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3" name="直線コネクタ 572"/>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4" name="教育費最小値テキスト"/>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5" name="直線コネクタ 574"/>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6" name="教育費最大値テキスト"/>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7" name="直線コネクタ 576"/>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114783</xdr:rowOff>
    </xdr:from>
    <xdr:to>
      <xdr:col>85</xdr:col>
      <xdr:colOff>127000</xdr:colOff>
      <xdr:row>51</xdr:row>
      <xdr:rowOff>149339</xdr:rowOff>
    </xdr:to>
    <xdr:cxnSp macro="">
      <xdr:nvCxnSpPr>
        <xdr:cNvPr id="578" name="直線コネクタ 577"/>
        <xdr:cNvCxnSpPr/>
      </xdr:nvCxnSpPr>
      <xdr:spPr>
        <a:xfrm>
          <a:off x="15481300" y="8687283"/>
          <a:ext cx="838200" cy="20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79" name="教育費平均値テキスト"/>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0" name="フローチャート: 判断 579"/>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114783</xdr:rowOff>
    </xdr:from>
    <xdr:to>
      <xdr:col>81</xdr:col>
      <xdr:colOff>50800</xdr:colOff>
      <xdr:row>52</xdr:row>
      <xdr:rowOff>116725</xdr:rowOff>
    </xdr:to>
    <xdr:cxnSp macro="">
      <xdr:nvCxnSpPr>
        <xdr:cNvPr id="581" name="直線コネクタ 580"/>
        <xdr:cNvCxnSpPr/>
      </xdr:nvCxnSpPr>
      <xdr:spPr>
        <a:xfrm flipV="1">
          <a:off x="14592300" y="8687283"/>
          <a:ext cx="889000" cy="3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2" name="フローチャート: 判断 581"/>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3" name="テキスト ボックス 582"/>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116725</xdr:rowOff>
    </xdr:from>
    <xdr:to>
      <xdr:col>76</xdr:col>
      <xdr:colOff>114300</xdr:colOff>
      <xdr:row>54</xdr:row>
      <xdr:rowOff>140233</xdr:rowOff>
    </xdr:to>
    <xdr:cxnSp macro="">
      <xdr:nvCxnSpPr>
        <xdr:cNvPr id="584" name="直線コネクタ 583"/>
        <xdr:cNvCxnSpPr/>
      </xdr:nvCxnSpPr>
      <xdr:spPr>
        <a:xfrm flipV="1">
          <a:off x="13703300" y="9032125"/>
          <a:ext cx="889000" cy="3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5" name="フローチャート: 判断 584"/>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6" name="テキスト ボックス 585"/>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58624</xdr:rowOff>
    </xdr:from>
    <xdr:to>
      <xdr:col>71</xdr:col>
      <xdr:colOff>177800</xdr:colOff>
      <xdr:row>54</xdr:row>
      <xdr:rowOff>140233</xdr:rowOff>
    </xdr:to>
    <xdr:cxnSp macro="">
      <xdr:nvCxnSpPr>
        <xdr:cNvPr id="587" name="直線コネクタ 586"/>
        <xdr:cNvCxnSpPr/>
      </xdr:nvCxnSpPr>
      <xdr:spPr>
        <a:xfrm>
          <a:off x="12814300" y="9316924"/>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88" name="フローチャート: 判断 587"/>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89" name="テキスト ボックス 588"/>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0" name="フローチャート: 判断 589"/>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1" name="テキスト ボックス 590"/>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98539</xdr:rowOff>
    </xdr:from>
    <xdr:to>
      <xdr:col>85</xdr:col>
      <xdr:colOff>177800</xdr:colOff>
      <xdr:row>52</xdr:row>
      <xdr:rowOff>28689</xdr:rowOff>
    </xdr:to>
    <xdr:sp macro="" textlink="">
      <xdr:nvSpPr>
        <xdr:cNvPr id="597" name="楕円 596"/>
        <xdr:cNvSpPr/>
      </xdr:nvSpPr>
      <xdr:spPr>
        <a:xfrm>
          <a:off x="16268700" y="8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51566</xdr:rowOff>
    </xdr:from>
    <xdr:ext cx="599010" cy="259045"/>
    <xdr:sp macro="" textlink="">
      <xdr:nvSpPr>
        <xdr:cNvPr id="598" name="教育費該当値テキスト"/>
        <xdr:cNvSpPr txBox="1"/>
      </xdr:nvSpPr>
      <xdr:spPr>
        <a:xfrm>
          <a:off x="16370300" y="879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63983</xdr:rowOff>
    </xdr:from>
    <xdr:to>
      <xdr:col>81</xdr:col>
      <xdr:colOff>101600</xdr:colOff>
      <xdr:row>50</xdr:row>
      <xdr:rowOff>165583</xdr:rowOff>
    </xdr:to>
    <xdr:sp macro="" textlink="">
      <xdr:nvSpPr>
        <xdr:cNvPr id="599" name="楕円 598"/>
        <xdr:cNvSpPr/>
      </xdr:nvSpPr>
      <xdr:spPr>
        <a:xfrm>
          <a:off x="15430500" y="86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10660</xdr:rowOff>
    </xdr:from>
    <xdr:ext cx="599010" cy="259045"/>
    <xdr:sp macro="" textlink="">
      <xdr:nvSpPr>
        <xdr:cNvPr id="600" name="テキスト ボックス 599"/>
        <xdr:cNvSpPr txBox="1"/>
      </xdr:nvSpPr>
      <xdr:spPr>
        <a:xfrm>
          <a:off x="15181795" y="841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65925</xdr:rowOff>
    </xdr:from>
    <xdr:to>
      <xdr:col>76</xdr:col>
      <xdr:colOff>165100</xdr:colOff>
      <xdr:row>52</xdr:row>
      <xdr:rowOff>167525</xdr:rowOff>
    </xdr:to>
    <xdr:sp macro="" textlink="">
      <xdr:nvSpPr>
        <xdr:cNvPr id="601" name="楕円 600"/>
        <xdr:cNvSpPr/>
      </xdr:nvSpPr>
      <xdr:spPr>
        <a:xfrm>
          <a:off x="14541500" y="8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12602</xdr:rowOff>
    </xdr:from>
    <xdr:ext cx="534377" cy="259045"/>
    <xdr:sp macro="" textlink="">
      <xdr:nvSpPr>
        <xdr:cNvPr id="602" name="テキスト ボックス 601"/>
        <xdr:cNvSpPr txBox="1"/>
      </xdr:nvSpPr>
      <xdr:spPr>
        <a:xfrm>
          <a:off x="14325111" y="8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89433</xdr:rowOff>
    </xdr:from>
    <xdr:to>
      <xdr:col>72</xdr:col>
      <xdr:colOff>38100</xdr:colOff>
      <xdr:row>55</xdr:row>
      <xdr:rowOff>19583</xdr:rowOff>
    </xdr:to>
    <xdr:sp macro="" textlink="">
      <xdr:nvSpPr>
        <xdr:cNvPr id="603" name="楕円 602"/>
        <xdr:cNvSpPr/>
      </xdr:nvSpPr>
      <xdr:spPr>
        <a:xfrm>
          <a:off x="13652500" y="93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36110</xdr:rowOff>
    </xdr:from>
    <xdr:ext cx="534377" cy="259045"/>
    <xdr:sp macro="" textlink="">
      <xdr:nvSpPr>
        <xdr:cNvPr id="604" name="テキスト ボックス 603"/>
        <xdr:cNvSpPr txBox="1"/>
      </xdr:nvSpPr>
      <xdr:spPr>
        <a:xfrm>
          <a:off x="13436111" y="91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7824</xdr:rowOff>
    </xdr:from>
    <xdr:to>
      <xdr:col>67</xdr:col>
      <xdr:colOff>101600</xdr:colOff>
      <xdr:row>54</xdr:row>
      <xdr:rowOff>109424</xdr:rowOff>
    </xdr:to>
    <xdr:sp macro="" textlink="">
      <xdr:nvSpPr>
        <xdr:cNvPr id="605" name="楕円 604"/>
        <xdr:cNvSpPr/>
      </xdr:nvSpPr>
      <xdr:spPr>
        <a:xfrm>
          <a:off x="12763500" y="9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125951</xdr:rowOff>
    </xdr:from>
    <xdr:ext cx="534377" cy="259045"/>
    <xdr:sp macro="" textlink="">
      <xdr:nvSpPr>
        <xdr:cNvPr id="606" name="テキスト ボックス 605"/>
        <xdr:cNvSpPr txBox="1"/>
      </xdr:nvSpPr>
      <xdr:spPr>
        <a:xfrm>
          <a:off x="12547111" y="9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2" name="直線コネクタ 631"/>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5" name="災害復旧費最大値テキスト"/>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6" name="直線コネクタ 635"/>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21808</xdr:rowOff>
    </xdr:from>
    <xdr:to>
      <xdr:col>85</xdr:col>
      <xdr:colOff>127000</xdr:colOff>
      <xdr:row>79</xdr:row>
      <xdr:rowOff>31279</xdr:rowOff>
    </xdr:to>
    <xdr:cxnSp macro="">
      <xdr:nvCxnSpPr>
        <xdr:cNvPr id="637" name="直線コネクタ 636"/>
        <xdr:cNvCxnSpPr/>
      </xdr:nvCxnSpPr>
      <xdr:spPr>
        <a:xfrm flipV="1">
          <a:off x="15481300" y="13566358"/>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38" name="災害復旧費平均値テキスト"/>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39" name="フローチャート: 判断 638"/>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31279</xdr:rowOff>
    </xdr:from>
    <xdr:to>
      <xdr:col>81</xdr:col>
      <xdr:colOff>50800</xdr:colOff>
      <xdr:row>79</xdr:row>
      <xdr:rowOff>75366</xdr:rowOff>
    </xdr:to>
    <xdr:cxnSp macro="">
      <xdr:nvCxnSpPr>
        <xdr:cNvPr id="640" name="直線コネクタ 639"/>
        <xdr:cNvCxnSpPr/>
      </xdr:nvCxnSpPr>
      <xdr:spPr>
        <a:xfrm flipV="1">
          <a:off x="14592300" y="135758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1" name="フローチャート: 判断 640"/>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2" name="テキスト ボックス 641"/>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12664</xdr:rowOff>
    </xdr:from>
    <xdr:to>
      <xdr:col>76</xdr:col>
      <xdr:colOff>114300</xdr:colOff>
      <xdr:row>79</xdr:row>
      <xdr:rowOff>75366</xdr:rowOff>
    </xdr:to>
    <xdr:cxnSp macro="">
      <xdr:nvCxnSpPr>
        <xdr:cNvPr id="643" name="直線コネクタ 642"/>
        <xdr:cNvCxnSpPr/>
      </xdr:nvCxnSpPr>
      <xdr:spPr>
        <a:xfrm>
          <a:off x="13703300" y="13557214"/>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4" name="フローチャート: 判断 643"/>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5" name="テキスト ボックス 644"/>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12664</xdr:rowOff>
    </xdr:from>
    <xdr:to>
      <xdr:col>71</xdr:col>
      <xdr:colOff>177800</xdr:colOff>
      <xdr:row>79</xdr:row>
      <xdr:rowOff>52343</xdr:rowOff>
    </xdr:to>
    <xdr:cxnSp macro="">
      <xdr:nvCxnSpPr>
        <xdr:cNvPr id="646" name="直線コネクタ 645"/>
        <xdr:cNvCxnSpPr/>
      </xdr:nvCxnSpPr>
      <xdr:spPr>
        <a:xfrm flipV="1">
          <a:off x="12814300" y="13557214"/>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7" name="フローチャート: 判断 646"/>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48" name="テキスト ボックス 647"/>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49" name="フローチャート: 判断 648"/>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0" name="テキスト ボックス 649"/>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142458</xdr:rowOff>
    </xdr:from>
    <xdr:to>
      <xdr:col>85</xdr:col>
      <xdr:colOff>177800</xdr:colOff>
      <xdr:row>79</xdr:row>
      <xdr:rowOff>72608</xdr:rowOff>
    </xdr:to>
    <xdr:sp macro="" textlink="">
      <xdr:nvSpPr>
        <xdr:cNvPr id="656" name="楕円 655"/>
        <xdr:cNvSpPr/>
      </xdr:nvSpPr>
      <xdr:spPr>
        <a:xfrm>
          <a:off x="162687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57385</xdr:rowOff>
    </xdr:from>
    <xdr:ext cx="378565" cy="259045"/>
    <xdr:sp macro="" textlink="">
      <xdr:nvSpPr>
        <xdr:cNvPr id="657" name="災害復旧費該当値テキスト"/>
        <xdr:cNvSpPr txBox="1"/>
      </xdr:nvSpPr>
      <xdr:spPr>
        <a:xfrm>
          <a:off x="16370300" y="1343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151929</xdr:rowOff>
    </xdr:from>
    <xdr:to>
      <xdr:col>81</xdr:col>
      <xdr:colOff>101600</xdr:colOff>
      <xdr:row>79</xdr:row>
      <xdr:rowOff>82079</xdr:rowOff>
    </xdr:to>
    <xdr:sp macro="" textlink="">
      <xdr:nvSpPr>
        <xdr:cNvPr id="658" name="楕円 657"/>
        <xdr:cNvSpPr/>
      </xdr:nvSpPr>
      <xdr:spPr>
        <a:xfrm>
          <a:off x="154305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73206</xdr:rowOff>
    </xdr:from>
    <xdr:ext cx="378565" cy="259045"/>
    <xdr:sp macro="" textlink="">
      <xdr:nvSpPr>
        <xdr:cNvPr id="659" name="テキスト ボックス 658"/>
        <xdr:cNvSpPr txBox="1"/>
      </xdr:nvSpPr>
      <xdr:spPr>
        <a:xfrm>
          <a:off x="15292017" y="1361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24566</xdr:rowOff>
    </xdr:from>
    <xdr:to>
      <xdr:col>76</xdr:col>
      <xdr:colOff>165100</xdr:colOff>
      <xdr:row>79</xdr:row>
      <xdr:rowOff>126166</xdr:rowOff>
    </xdr:to>
    <xdr:sp macro="" textlink="">
      <xdr:nvSpPr>
        <xdr:cNvPr id="660" name="楕円 659"/>
        <xdr:cNvSpPr/>
      </xdr:nvSpPr>
      <xdr:spPr>
        <a:xfrm>
          <a:off x="14541500" y="135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117293</xdr:rowOff>
    </xdr:from>
    <xdr:ext cx="378565" cy="259045"/>
    <xdr:sp macro="" textlink="">
      <xdr:nvSpPr>
        <xdr:cNvPr id="661" name="テキスト ボックス 660"/>
        <xdr:cNvSpPr txBox="1"/>
      </xdr:nvSpPr>
      <xdr:spPr>
        <a:xfrm>
          <a:off x="14403017" y="1366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133314</xdr:rowOff>
    </xdr:from>
    <xdr:to>
      <xdr:col>72</xdr:col>
      <xdr:colOff>38100</xdr:colOff>
      <xdr:row>79</xdr:row>
      <xdr:rowOff>63464</xdr:rowOff>
    </xdr:to>
    <xdr:sp macro="" textlink="">
      <xdr:nvSpPr>
        <xdr:cNvPr id="662" name="楕円 661"/>
        <xdr:cNvSpPr/>
      </xdr:nvSpPr>
      <xdr:spPr>
        <a:xfrm>
          <a:off x="13652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54591</xdr:rowOff>
    </xdr:from>
    <xdr:ext cx="378565" cy="259045"/>
    <xdr:sp macro="" textlink="">
      <xdr:nvSpPr>
        <xdr:cNvPr id="663" name="テキスト ボックス 662"/>
        <xdr:cNvSpPr txBox="1"/>
      </xdr:nvSpPr>
      <xdr:spPr>
        <a:xfrm>
          <a:off x="13514017" y="1359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1543</xdr:rowOff>
    </xdr:from>
    <xdr:to>
      <xdr:col>67</xdr:col>
      <xdr:colOff>101600</xdr:colOff>
      <xdr:row>79</xdr:row>
      <xdr:rowOff>103143</xdr:rowOff>
    </xdr:to>
    <xdr:sp macro="" textlink="">
      <xdr:nvSpPr>
        <xdr:cNvPr id="664" name="楕円 663"/>
        <xdr:cNvSpPr/>
      </xdr:nvSpPr>
      <xdr:spPr>
        <a:xfrm>
          <a:off x="12763500" y="13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94270</xdr:rowOff>
    </xdr:from>
    <xdr:ext cx="378565" cy="259045"/>
    <xdr:sp macro="" textlink="">
      <xdr:nvSpPr>
        <xdr:cNvPr id="665" name="テキスト ボックス 664"/>
        <xdr:cNvSpPr txBox="1"/>
      </xdr:nvSpPr>
      <xdr:spPr>
        <a:xfrm>
          <a:off x="12625017" y="1363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0" name="直線コネクタ 689"/>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1" name="公債費最小値テキスト"/>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2" name="直線コネクタ 691"/>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3" name="公債費最大値テキスト"/>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4" name="直線コネクタ 693"/>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88722</xdr:rowOff>
    </xdr:from>
    <xdr:to>
      <xdr:col>85</xdr:col>
      <xdr:colOff>127000</xdr:colOff>
      <xdr:row>93</xdr:row>
      <xdr:rowOff>157950</xdr:rowOff>
    </xdr:to>
    <xdr:cxnSp macro="">
      <xdr:nvCxnSpPr>
        <xdr:cNvPr id="695" name="直線コネクタ 694"/>
        <xdr:cNvCxnSpPr/>
      </xdr:nvCxnSpPr>
      <xdr:spPr>
        <a:xfrm flipV="1">
          <a:off x="15481300" y="16033572"/>
          <a:ext cx="8382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6" name="公債費平均値テキスト"/>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7" name="フローチャート: 判断 696"/>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57441</xdr:rowOff>
    </xdr:from>
    <xdr:to>
      <xdr:col>81</xdr:col>
      <xdr:colOff>50800</xdr:colOff>
      <xdr:row>93</xdr:row>
      <xdr:rowOff>157950</xdr:rowOff>
    </xdr:to>
    <xdr:cxnSp macro="">
      <xdr:nvCxnSpPr>
        <xdr:cNvPr id="698" name="直線コネクタ 697"/>
        <xdr:cNvCxnSpPr/>
      </xdr:nvCxnSpPr>
      <xdr:spPr>
        <a:xfrm>
          <a:off x="14592300" y="16002291"/>
          <a:ext cx="889000" cy="10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699" name="フローチャート: 判断 698"/>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0" name="テキスト ボックス 699"/>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157607</xdr:rowOff>
    </xdr:from>
    <xdr:to>
      <xdr:col>76</xdr:col>
      <xdr:colOff>114300</xdr:colOff>
      <xdr:row>93</xdr:row>
      <xdr:rowOff>57441</xdr:rowOff>
    </xdr:to>
    <xdr:cxnSp macro="">
      <xdr:nvCxnSpPr>
        <xdr:cNvPr id="701" name="直線コネクタ 700"/>
        <xdr:cNvCxnSpPr/>
      </xdr:nvCxnSpPr>
      <xdr:spPr>
        <a:xfrm>
          <a:off x="13703300" y="15931007"/>
          <a:ext cx="889000" cy="7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2" name="フローチャート: 判断 701"/>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3" name="テキスト ボックス 702"/>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157607</xdr:rowOff>
    </xdr:from>
    <xdr:to>
      <xdr:col>71</xdr:col>
      <xdr:colOff>177800</xdr:colOff>
      <xdr:row>93</xdr:row>
      <xdr:rowOff>104420</xdr:rowOff>
    </xdr:to>
    <xdr:cxnSp macro="">
      <xdr:nvCxnSpPr>
        <xdr:cNvPr id="704" name="直線コネクタ 703"/>
        <xdr:cNvCxnSpPr/>
      </xdr:nvCxnSpPr>
      <xdr:spPr>
        <a:xfrm flipV="1">
          <a:off x="12814300" y="15931007"/>
          <a:ext cx="8890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5" name="フローチャート: 判断 704"/>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06" name="テキスト ボックス 705"/>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7" name="フローチャート: 判断 706"/>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08" name="テキスト ボックス 707"/>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37922</xdr:rowOff>
    </xdr:from>
    <xdr:to>
      <xdr:col>85</xdr:col>
      <xdr:colOff>177800</xdr:colOff>
      <xdr:row>93</xdr:row>
      <xdr:rowOff>139522</xdr:rowOff>
    </xdr:to>
    <xdr:sp macro="" textlink="">
      <xdr:nvSpPr>
        <xdr:cNvPr id="714" name="楕円 713"/>
        <xdr:cNvSpPr/>
      </xdr:nvSpPr>
      <xdr:spPr>
        <a:xfrm>
          <a:off x="16268700" y="159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60799</xdr:rowOff>
    </xdr:from>
    <xdr:ext cx="534377" cy="259045"/>
    <xdr:sp macro="" textlink="">
      <xdr:nvSpPr>
        <xdr:cNvPr id="715" name="公債費該当値テキスト"/>
        <xdr:cNvSpPr txBox="1"/>
      </xdr:nvSpPr>
      <xdr:spPr>
        <a:xfrm>
          <a:off x="16370300" y="158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107150</xdr:rowOff>
    </xdr:from>
    <xdr:to>
      <xdr:col>81</xdr:col>
      <xdr:colOff>101600</xdr:colOff>
      <xdr:row>94</xdr:row>
      <xdr:rowOff>37300</xdr:rowOff>
    </xdr:to>
    <xdr:sp macro="" textlink="">
      <xdr:nvSpPr>
        <xdr:cNvPr id="716" name="楕円 715"/>
        <xdr:cNvSpPr/>
      </xdr:nvSpPr>
      <xdr:spPr>
        <a:xfrm>
          <a:off x="15430500" y="160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53827</xdr:rowOff>
    </xdr:from>
    <xdr:ext cx="534377" cy="259045"/>
    <xdr:sp macro="" textlink="">
      <xdr:nvSpPr>
        <xdr:cNvPr id="717" name="テキスト ボックス 716"/>
        <xdr:cNvSpPr txBox="1"/>
      </xdr:nvSpPr>
      <xdr:spPr>
        <a:xfrm>
          <a:off x="15214111" y="158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6641</xdr:rowOff>
    </xdr:from>
    <xdr:to>
      <xdr:col>76</xdr:col>
      <xdr:colOff>165100</xdr:colOff>
      <xdr:row>93</xdr:row>
      <xdr:rowOff>108241</xdr:rowOff>
    </xdr:to>
    <xdr:sp macro="" textlink="">
      <xdr:nvSpPr>
        <xdr:cNvPr id="718" name="楕円 717"/>
        <xdr:cNvSpPr/>
      </xdr:nvSpPr>
      <xdr:spPr>
        <a:xfrm>
          <a:off x="14541500" y="159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124768</xdr:rowOff>
    </xdr:from>
    <xdr:ext cx="534377" cy="259045"/>
    <xdr:sp macro="" textlink="">
      <xdr:nvSpPr>
        <xdr:cNvPr id="719" name="テキスト ボックス 718"/>
        <xdr:cNvSpPr txBox="1"/>
      </xdr:nvSpPr>
      <xdr:spPr>
        <a:xfrm>
          <a:off x="14325111" y="157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106807</xdr:rowOff>
    </xdr:from>
    <xdr:to>
      <xdr:col>72</xdr:col>
      <xdr:colOff>38100</xdr:colOff>
      <xdr:row>93</xdr:row>
      <xdr:rowOff>36957</xdr:rowOff>
    </xdr:to>
    <xdr:sp macro="" textlink="">
      <xdr:nvSpPr>
        <xdr:cNvPr id="720" name="楕円 719"/>
        <xdr:cNvSpPr/>
      </xdr:nvSpPr>
      <xdr:spPr>
        <a:xfrm>
          <a:off x="136525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53484</xdr:rowOff>
    </xdr:from>
    <xdr:ext cx="534377" cy="259045"/>
    <xdr:sp macro="" textlink="">
      <xdr:nvSpPr>
        <xdr:cNvPr id="721" name="テキスト ボックス 720"/>
        <xdr:cNvSpPr txBox="1"/>
      </xdr:nvSpPr>
      <xdr:spPr>
        <a:xfrm>
          <a:off x="13436111" y="156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53620</xdr:rowOff>
    </xdr:from>
    <xdr:to>
      <xdr:col>67</xdr:col>
      <xdr:colOff>101600</xdr:colOff>
      <xdr:row>93</xdr:row>
      <xdr:rowOff>155220</xdr:rowOff>
    </xdr:to>
    <xdr:sp macro="" textlink="">
      <xdr:nvSpPr>
        <xdr:cNvPr id="722" name="楕円 721"/>
        <xdr:cNvSpPr/>
      </xdr:nvSpPr>
      <xdr:spPr>
        <a:xfrm>
          <a:off x="12763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297</xdr:rowOff>
    </xdr:from>
    <xdr:ext cx="534377" cy="259045"/>
    <xdr:sp macro="" textlink="">
      <xdr:nvSpPr>
        <xdr:cNvPr id="723" name="テキスト ボックス 722"/>
        <xdr:cNvSpPr txBox="1"/>
      </xdr:nvSpPr>
      <xdr:spPr>
        <a:xfrm>
          <a:off x="12547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7" name="直線コネクタ 746"/>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0" name="諸支出金最大値テキスト"/>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1" name="直線コネクタ 750"/>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164211</xdr:rowOff>
    </xdr:from>
    <xdr:to>
      <xdr:col>116</xdr:col>
      <xdr:colOff>63500</xdr:colOff>
      <xdr:row>33</xdr:row>
      <xdr:rowOff>100330</xdr:rowOff>
    </xdr:to>
    <xdr:cxnSp macro="">
      <xdr:nvCxnSpPr>
        <xdr:cNvPr id="752" name="直線コネクタ 751"/>
        <xdr:cNvCxnSpPr/>
      </xdr:nvCxnSpPr>
      <xdr:spPr>
        <a:xfrm flipV="1">
          <a:off x="21323300" y="5650611"/>
          <a:ext cx="838200" cy="1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3" name="諸支出金平均値テキスト"/>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4" name="フローチャート: 判断 753"/>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100330</xdr:rowOff>
    </xdr:from>
    <xdr:to>
      <xdr:col>111</xdr:col>
      <xdr:colOff>177800</xdr:colOff>
      <xdr:row>34</xdr:row>
      <xdr:rowOff>124841</xdr:rowOff>
    </xdr:to>
    <xdr:cxnSp macro="">
      <xdr:nvCxnSpPr>
        <xdr:cNvPr id="755" name="直線コネクタ 754"/>
        <xdr:cNvCxnSpPr/>
      </xdr:nvCxnSpPr>
      <xdr:spPr>
        <a:xfrm flipV="1">
          <a:off x="20434300" y="5758180"/>
          <a:ext cx="8890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6" name="フローチャート: 判断 755"/>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7" name="テキスト ボックス 756"/>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101092</xdr:rowOff>
    </xdr:from>
    <xdr:to>
      <xdr:col>107</xdr:col>
      <xdr:colOff>50800</xdr:colOff>
      <xdr:row>34</xdr:row>
      <xdr:rowOff>124841</xdr:rowOff>
    </xdr:to>
    <xdr:cxnSp macro="">
      <xdr:nvCxnSpPr>
        <xdr:cNvPr id="758" name="直線コネクタ 757"/>
        <xdr:cNvCxnSpPr/>
      </xdr:nvCxnSpPr>
      <xdr:spPr>
        <a:xfrm>
          <a:off x="19545300" y="593039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59" name="フローチャート: 判断 758"/>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0" name="テキスト ボックス 759"/>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7620</xdr:rowOff>
    </xdr:from>
    <xdr:to>
      <xdr:col>102</xdr:col>
      <xdr:colOff>114300</xdr:colOff>
      <xdr:row>34</xdr:row>
      <xdr:rowOff>101092</xdr:rowOff>
    </xdr:to>
    <xdr:cxnSp macro="">
      <xdr:nvCxnSpPr>
        <xdr:cNvPr id="761" name="直線コネクタ 760"/>
        <xdr:cNvCxnSpPr/>
      </xdr:nvCxnSpPr>
      <xdr:spPr>
        <a:xfrm>
          <a:off x="18656300" y="5494020"/>
          <a:ext cx="8890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2" name="フローチャート: 判断 761"/>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3" name="テキスト ボックス 762"/>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4" name="フローチャート: 判断 763"/>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113411</xdr:rowOff>
    </xdr:from>
    <xdr:to>
      <xdr:col>116</xdr:col>
      <xdr:colOff>114300</xdr:colOff>
      <xdr:row>33</xdr:row>
      <xdr:rowOff>43561</xdr:rowOff>
    </xdr:to>
    <xdr:sp macro="" textlink="">
      <xdr:nvSpPr>
        <xdr:cNvPr id="771" name="楕円 770"/>
        <xdr:cNvSpPr/>
      </xdr:nvSpPr>
      <xdr:spPr>
        <a:xfrm>
          <a:off x="22110700" y="55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136288</xdr:rowOff>
    </xdr:from>
    <xdr:ext cx="469744" cy="259045"/>
    <xdr:sp macro="" textlink="">
      <xdr:nvSpPr>
        <xdr:cNvPr id="772" name="諸支出金該当値テキスト"/>
        <xdr:cNvSpPr txBox="1"/>
      </xdr:nvSpPr>
      <xdr:spPr>
        <a:xfrm>
          <a:off x="22212300" y="54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49530</xdr:rowOff>
    </xdr:from>
    <xdr:to>
      <xdr:col>112</xdr:col>
      <xdr:colOff>38100</xdr:colOff>
      <xdr:row>33</xdr:row>
      <xdr:rowOff>151130</xdr:rowOff>
    </xdr:to>
    <xdr:sp macro="" textlink="">
      <xdr:nvSpPr>
        <xdr:cNvPr id="773" name="楕円 772"/>
        <xdr:cNvSpPr/>
      </xdr:nvSpPr>
      <xdr:spPr>
        <a:xfrm>
          <a:off x="21272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167657</xdr:rowOff>
    </xdr:from>
    <xdr:ext cx="469744" cy="259045"/>
    <xdr:sp macro="" textlink="">
      <xdr:nvSpPr>
        <xdr:cNvPr id="774" name="テキスト ボックス 773"/>
        <xdr:cNvSpPr txBox="1"/>
      </xdr:nvSpPr>
      <xdr:spPr>
        <a:xfrm>
          <a:off x="21088428"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74041</xdr:rowOff>
    </xdr:from>
    <xdr:to>
      <xdr:col>107</xdr:col>
      <xdr:colOff>101600</xdr:colOff>
      <xdr:row>35</xdr:row>
      <xdr:rowOff>4191</xdr:rowOff>
    </xdr:to>
    <xdr:sp macro="" textlink="">
      <xdr:nvSpPr>
        <xdr:cNvPr id="775" name="楕円 774"/>
        <xdr:cNvSpPr/>
      </xdr:nvSpPr>
      <xdr:spPr>
        <a:xfrm>
          <a:off x="20383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20718</xdr:rowOff>
    </xdr:from>
    <xdr:ext cx="469744" cy="259045"/>
    <xdr:sp macro="" textlink="">
      <xdr:nvSpPr>
        <xdr:cNvPr id="776" name="テキスト ボックス 775"/>
        <xdr:cNvSpPr txBox="1"/>
      </xdr:nvSpPr>
      <xdr:spPr>
        <a:xfrm>
          <a:off x="20199428"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50292</xdr:rowOff>
    </xdr:from>
    <xdr:to>
      <xdr:col>102</xdr:col>
      <xdr:colOff>165100</xdr:colOff>
      <xdr:row>34</xdr:row>
      <xdr:rowOff>151892</xdr:rowOff>
    </xdr:to>
    <xdr:sp macro="" textlink="">
      <xdr:nvSpPr>
        <xdr:cNvPr id="777" name="楕円 776"/>
        <xdr:cNvSpPr/>
      </xdr:nvSpPr>
      <xdr:spPr>
        <a:xfrm>
          <a:off x="194945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168419</xdr:rowOff>
    </xdr:from>
    <xdr:ext cx="469744" cy="259045"/>
    <xdr:sp macro="" textlink="">
      <xdr:nvSpPr>
        <xdr:cNvPr id="778" name="テキスト ボックス 777"/>
        <xdr:cNvSpPr txBox="1"/>
      </xdr:nvSpPr>
      <xdr:spPr>
        <a:xfrm>
          <a:off x="19310428"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128270</xdr:rowOff>
    </xdr:from>
    <xdr:to>
      <xdr:col>98</xdr:col>
      <xdr:colOff>38100</xdr:colOff>
      <xdr:row>32</xdr:row>
      <xdr:rowOff>58420</xdr:rowOff>
    </xdr:to>
    <xdr:sp macro="" textlink="">
      <xdr:nvSpPr>
        <xdr:cNvPr id="779" name="楕円 778"/>
        <xdr:cNvSpPr/>
      </xdr:nvSpPr>
      <xdr:spPr>
        <a:xfrm>
          <a:off x="18605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74947</xdr:rowOff>
    </xdr:from>
    <xdr:ext cx="469744" cy="259045"/>
    <xdr:sp macro="" textlink="">
      <xdr:nvSpPr>
        <xdr:cNvPr id="780" name="テキスト ボックス 779"/>
        <xdr:cNvSpPr txBox="1"/>
      </xdr:nvSpPr>
      <xdr:spPr>
        <a:xfrm>
          <a:off x="18421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年度決算と比較して、住民一人当たりのコストが大きく減少しているものとして、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商工金融資金の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減等が挙げられる。一方、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電力・ガス・食料品等価格高騰緊急支援給付金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創設等による増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等により増加している。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特徴的なものとして、商工費が高い水準にあるのは、中小企業者や開業を計画する者を対象に長期・低利の事業資金を利用できる商工金融資金制度を設けていることが要因であり、教育費が高い水準にあるのは、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中学校の校舎等整備等が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要因である。また、公債費が高い水準にあるのは、バブル崩壊後の概ね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年度をピークに毎年着実に縮減しており、今後も引き続き、市債発行額の抑制による中長期的な公債費の縮減に努める。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年度の標準財政規模については、前年度比で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年度の財政調整基金残高については、前年度比で３％</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0.45</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年度の実質収支額については、前年度比で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している。要因としては、歳入の不足額、歳出の不用額ともに</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歳入不足</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額の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が上回っていることが考えられる。歳入面においては、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国庫支出金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の歳入不足額</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の増や、市税の歳入超過額の減などにより、歳入不足総額が前年度比で増加した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一方で、歳出面において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社会福祉総務費</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感染症対策費</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などの歳出不用総額が前年度比で</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年度の実質単年度収支については、前年度比で</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％の減となっており、標準財政規模比は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0.18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令和４年度も全会計で黒字となっており、平成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年度以降、全会計黒字化が継続している。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令和４年度の全会計ベースでの黒字額は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億円となっており、対前年度比では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億円の増となっている。これは、モーターボート競走事業会計において対前年度比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億円の増となったことなどが要因である。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また、標準財政規模比では前年度比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N11" sqref="BN11:BU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1142879419</v>
      </c>
      <c r="BO4" s="371"/>
      <c r="BP4" s="371"/>
      <c r="BQ4" s="371"/>
      <c r="BR4" s="371"/>
      <c r="BS4" s="371"/>
      <c r="BT4" s="371"/>
      <c r="BU4" s="372"/>
      <c r="BV4" s="370">
        <v>1177937693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2.2000000000000002</v>
      </c>
      <c r="CU4" s="377"/>
      <c r="CV4" s="377"/>
      <c r="CW4" s="377"/>
      <c r="CX4" s="377"/>
      <c r="CY4" s="377"/>
      <c r="CZ4" s="377"/>
      <c r="DA4" s="378"/>
      <c r="DB4" s="376">
        <v>2.4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1124508359</v>
      </c>
      <c r="BO5" s="408"/>
      <c r="BP5" s="408"/>
      <c r="BQ5" s="408"/>
      <c r="BR5" s="408"/>
      <c r="BS5" s="408"/>
      <c r="BT5" s="408"/>
      <c r="BU5" s="409"/>
      <c r="BV5" s="407">
        <v>1161028164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90.3</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18371060</v>
      </c>
      <c r="BO6" s="408"/>
      <c r="BP6" s="408"/>
      <c r="BQ6" s="408"/>
      <c r="BR6" s="408"/>
      <c r="BS6" s="408"/>
      <c r="BT6" s="408"/>
      <c r="BU6" s="409"/>
      <c r="BV6" s="407">
        <v>16909529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96.8</v>
      </c>
      <c r="CU6" s="445"/>
      <c r="CV6" s="445"/>
      <c r="CW6" s="445"/>
      <c r="CX6" s="445"/>
      <c r="CY6" s="445"/>
      <c r="CZ6" s="445"/>
      <c r="DA6" s="446"/>
      <c r="DB6" s="444">
        <v>94.5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8503521</v>
      </c>
      <c r="BO7" s="408"/>
      <c r="BP7" s="408"/>
      <c r="BQ7" s="408"/>
      <c r="BR7" s="408"/>
      <c r="BS7" s="408"/>
      <c r="BT7" s="408"/>
      <c r="BU7" s="409"/>
      <c r="BV7" s="407">
        <v>6002679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442104112</v>
      </c>
      <c r="CU7" s="408"/>
      <c r="CV7" s="408"/>
      <c r="CW7" s="408"/>
      <c r="CX7" s="408"/>
      <c r="CY7" s="408"/>
      <c r="CZ7" s="408"/>
      <c r="DA7" s="409"/>
      <c r="DB7" s="407">
        <v>451517796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9867539</v>
      </c>
      <c r="BO8" s="408"/>
      <c r="BP8" s="408"/>
      <c r="BQ8" s="408"/>
      <c r="BR8" s="408"/>
      <c r="BS8" s="408"/>
      <c r="BT8" s="408"/>
      <c r="BU8" s="409"/>
      <c r="BV8" s="407">
        <v>10906850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1612392</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-1039311</v>
      </c>
      <c r="BO9" s="408"/>
      <c r="BP9" s="408"/>
      <c r="BQ9" s="408"/>
      <c r="BR9" s="408"/>
      <c r="BS9" s="408"/>
      <c r="BT9" s="408"/>
      <c r="BU9" s="409"/>
      <c r="BV9" s="407">
        <v>2274971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v>
      </c>
      <c r="CU9" s="405"/>
      <c r="CV9" s="405"/>
      <c r="CW9" s="405"/>
      <c r="CX9" s="405"/>
      <c r="CY9" s="405"/>
      <c r="CZ9" s="405"/>
      <c r="DA9" s="406"/>
      <c r="DB9" s="404">
        <v>17.2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1538681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4934866</v>
      </c>
      <c r="BO10" s="408"/>
      <c r="BP10" s="408"/>
      <c r="BQ10" s="408"/>
      <c r="BR10" s="408"/>
      <c r="BS10" s="408"/>
      <c r="BT10" s="408"/>
      <c r="BU10" s="409"/>
      <c r="BV10" s="407">
        <v>4426550</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1581398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3700000</v>
      </c>
      <c r="BO12" s="408"/>
      <c r="BP12" s="408"/>
      <c r="BQ12" s="408"/>
      <c r="BR12" s="408"/>
      <c r="BS12" s="408"/>
      <c r="BT12" s="408"/>
      <c r="BU12" s="409"/>
      <c r="BV12" s="407">
        <v>5700000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1540439</v>
      </c>
      <c r="S13" s="492"/>
      <c r="T13" s="492"/>
      <c r="U13" s="492"/>
      <c r="V13" s="493"/>
      <c r="W13" s="423" t="s">
        <v>139</v>
      </c>
      <c r="X13" s="424"/>
      <c r="Y13" s="424"/>
      <c r="Z13" s="424"/>
      <c r="AA13" s="424"/>
      <c r="AB13" s="414"/>
      <c r="AC13" s="458">
        <v>3864</v>
      </c>
      <c r="AD13" s="459"/>
      <c r="AE13" s="459"/>
      <c r="AF13" s="459"/>
      <c r="AG13" s="501"/>
      <c r="AH13" s="458">
        <v>4142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195555</v>
      </c>
      <c r="BO13" s="408"/>
      <c r="BP13" s="408"/>
      <c r="BQ13" s="408"/>
      <c r="BR13" s="408"/>
      <c r="BS13" s="408"/>
      <c r="BT13" s="408"/>
      <c r="BU13" s="409"/>
      <c r="BV13" s="407">
        <v>1001521</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8.4</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1568265</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74.3</v>
      </c>
      <c r="CU14" s="506"/>
      <c r="CV14" s="506"/>
      <c r="CW14" s="506"/>
      <c r="CX14" s="506"/>
      <c r="CY14" s="506"/>
      <c r="CZ14" s="506"/>
      <c r="DA14" s="507"/>
      <c r="DB14" s="505">
        <v>82.9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1532866</v>
      </c>
      <c r="S15" s="492"/>
      <c r="T15" s="492"/>
      <c r="U15" s="492"/>
      <c r="V15" s="493"/>
      <c r="W15" s="423" t="s">
        <v>147</v>
      </c>
      <c r="X15" s="424"/>
      <c r="Y15" s="424"/>
      <c r="Z15" s="424"/>
      <c r="AA15" s="424"/>
      <c r="AB15" s="414"/>
      <c r="AC15" s="458">
        <v>92318</v>
      </c>
      <c r="AD15" s="459"/>
      <c r="AE15" s="459"/>
      <c r="AF15" s="459"/>
      <c r="AG15" s="501"/>
      <c r="AH15" s="458">
        <v>92515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299705457</v>
      </c>
      <c r="BO15" s="371"/>
      <c r="BP15" s="371"/>
      <c r="BQ15" s="371"/>
      <c r="BR15" s="371"/>
      <c r="BS15" s="371"/>
      <c r="BT15" s="371"/>
      <c r="BU15" s="372"/>
      <c r="BV15" s="370">
        <v>280013955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13.4</v>
      </c>
      <c r="AD16" s="495"/>
      <c r="AE16" s="495"/>
      <c r="AF16" s="495"/>
      <c r="AG16" s="496"/>
      <c r="AH16" s="494">
        <v>15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341895742</v>
      </c>
      <c r="BO16" s="408"/>
      <c r="BP16" s="408"/>
      <c r="BQ16" s="408"/>
      <c r="BR16" s="408"/>
      <c r="BS16" s="408"/>
      <c r="BT16" s="408"/>
      <c r="BU16" s="409"/>
      <c r="BV16" s="407">
        <v>330643921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591572</v>
      </c>
      <c r="AD17" s="459"/>
      <c r="AE17" s="459"/>
      <c r="AF17" s="459"/>
      <c r="AG17" s="501"/>
      <c r="AH17" s="458">
        <v>519335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376178953</v>
      </c>
      <c r="BO17" s="408"/>
      <c r="BP17" s="408"/>
      <c r="BQ17" s="408"/>
      <c r="BR17" s="408"/>
      <c r="BS17" s="408"/>
      <c r="BT17" s="408"/>
      <c r="BU17" s="409"/>
      <c r="BV17" s="407">
        <v>351397325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343.47</v>
      </c>
      <c r="M18" s="531"/>
      <c r="N18" s="531"/>
      <c r="O18" s="531"/>
      <c r="P18" s="531"/>
      <c r="Q18" s="531"/>
      <c r="R18" s="532"/>
      <c r="S18" s="532"/>
      <c r="T18" s="532"/>
      <c r="U18" s="532"/>
      <c r="V18" s="533"/>
      <c r="W18" s="425"/>
      <c r="X18" s="426"/>
      <c r="Y18" s="426"/>
      <c r="Z18" s="426"/>
      <c r="AA18" s="426"/>
      <c r="AB18" s="417"/>
      <c r="AC18" s="534">
        <v>86</v>
      </c>
      <c r="AD18" s="535"/>
      <c r="AE18" s="535"/>
      <c r="AF18" s="535"/>
      <c r="AG18" s="536"/>
      <c r="AH18" s="534">
        <v>84.3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425575516</v>
      </c>
      <c r="BO18" s="408"/>
      <c r="BP18" s="408"/>
      <c r="BQ18" s="408"/>
      <c r="BR18" s="408"/>
      <c r="BS18" s="408"/>
      <c r="BT18" s="408"/>
      <c r="BU18" s="409"/>
      <c r="BV18" s="407">
        <v>412518494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4694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536898333</v>
      </c>
      <c r="BO19" s="408"/>
      <c r="BP19" s="408"/>
      <c r="BQ19" s="408"/>
      <c r="BR19" s="408"/>
      <c r="BS19" s="408"/>
      <c r="BT19" s="408"/>
      <c r="BU19" s="409"/>
      <c r="BV19" s="407">
        <v>539354759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831124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1134566282</v>
      </c>
      <c r="BO22" s="371"/>
      <c r="BP22" s="371"/>
      <c r="BQ22" s="371"/>
      <c r="BR22" s="371"/>
      <c r="BS22" s="371"/>
      <c r="BT22" s="371"/>
      <c r="BU22" s="372"/>
      <c r="BV22" s="370">
        <v>1162080782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205945388</v>
      </c>
      <c r="BO23" s="408"/>
      <c r="BP23" s="408"/>
      <c r="BQ23" s="408"/>
      <c r="BR23" s="408"/>
      <c r="BS23" s="408"/>
      <c r="BT23" s="408"/>
      <c r="BU23" s="409"/>
      <c r="BV23" s="407">
        <v>216238980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13000</v>
      </c>
      <c r="R24" s="459"/>
      <c r="S24" s="459"/>
      <c r="T24" s="459"/>
      <c r="U24" s="459"/>
      <c r="V24" s="501"/>
      <c r="W24" s="553"/>
      <c r="X24" s="554"/>
      <c r="Y24" s="555"/>
      <c r="Z24" s="457" t="s">
        <v>172</v>
      </c>
      <c r="AA24" s="437"/>
      <c r="AB24" s="437"/>
      <c r="AC24" s="437"/>
      <c r="AD24" s="437"/>
      <c r="AE24" s="437"/>
      <c r="AF24" s="437"/>
      <c r="AG24" s="438"/>
      <c r="AH24" s="458">
        <v>7922</v>
      </c>
      <c r="AI24" s="459"/>
      <c r="AJ24" s="459"/>
      <c r="AK24" s="459"/>
      <c r="AL24" s="501"/>
      <c r="AM24" s="458">
        <v>24605732</v>
      </c>
      <c r="AN24" s="459"/>
      <c r="AO24" s="459"/>
      <c r="AP24" s="459"/>
      <c r="AQ24" s="459"/>
      <c r="AR24" s="501"/>
      <c r="AS24" s="458">
        <v>3106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735001555</v>
      </c>
      <c r="BO24" s="408"/>
      <c r="BP24" s="408"/>
      <c r="BQ24" s="408"/>
      <c r="BR24" s="408"/>
      <c r="BS24" s="408"/>
      <c r="BT24" s="408"/>
      <c r="BU24" s="409"/>
      <c r="BV24" s="407">
        <v>756625512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3</v>
      </c>
      <c r="M25" s="459"/>
      <c r="N25" s="459"/>
      <c r="O25" s="459"/>
      <c r="P25" s="501"/>
      <c r="Q25" s="458">
        <v>10400</v>
      </c>
      <c r="R25" s="459"/>
      <c r="S25" s="459"/>
      <c r="T25" s="459"/>
      <c r="U25" s="459"/>
      <c r="V25" s="501"/>
      <c r="W25" s="553"/>
      <c r="X25" s="554"/>
      <c r="Y25" s="555"/>
      <c r="Z25" s="457" t="s">
        <v>175</v>
      </c>
      <c r="AA25" s="437"/>
      <c r="AB25" s="437"/>
      <c r="AC25" s="437"/>
      <c r="AD25" s="437"/>
      <c r="AE25" s="437"/>
      <c r="AF25" s="437"/>
      <c r="AG25" s="438"/>
      <c r="AH25" s="458">
        <v>1143</v>
      </c>
      <c r="AI25" s="459"/>
      <c r="AJ25" s="459"/>
      <c r="AK25" s="459"/>
      <c r="AL25" s="501"/>
      <c r="AM25" s="458">
        <v>3511296</v>
      </c>
      <c r="AN25" s="459"/>
      <c r="AO25" s="459"/>
      <c r="AP25" s="459"/>
      <c r="AQ25" s="459"/>
      <c r="AR25" s="501"/>
      <c r="AS25" s="458">
        <v>3072</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171794637</v>
      </c>
      <c r="BO25" s="371"/>
      <c r="BP25" s="371"/>
      <c r="BQ25" s="371"/>
      <c r="BR25" s="371"/>
      <c r="BS25" s="371"/>
      <c r="BT25" s="371"/>
      <c r="BU25" s="372"/>
      <c r="BV25" s="370">
        <v>174390419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8500</v>
      </c>
      <c r="R26" s="459"/>
      <c r="S26" s="459"/>
      <c r="T26" s="459"/>
      <c r="U26" s="459"/>
      <c r="V26" s="501"/>
      <c r="W26" s="553"/>
      <c r="X26" s="554"/>
      <c r="Y26" s="555"/>
      <c r="Z26" s="457" t="s">
        <v>178</v>
      </c>
      <c r="AA26" s="559"/>
      <c r="AB26" s="559"/>
      <c r="AC26" s="559"/>
      <c r="AD26" s="559"/>
      <c r="AE26" s="559"/>
      <c r="AF26" s="559"/>
      <c r="AG26" s="560"/>
      <c r="AH26" s="458">
        <v>480</v>
      </c>
      <c r="AI26" s="459"/>
      <c r="AJ26" s="459"/>
      <c r="AK26" s="459"/>
      <c r="AL26" s="501"/>
      <c r="AM26" s="458">
        <v>1480800</v>
      </c>
      <c r="AN26" s="459"/>
      <c r="AO26" s="459"/>
      <c r="AP26" s="459"/>
      <c r="AQ26" s="459"/>
      <c r="AR26" s="501"/>
      <c r="AS26" s="458">
        <v>3085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v>8400060</v>
      </c>
      <c r="BO26" s="408"/>
      <c r="BP26" s="408"/>
      <c r="BQ26" s="408"/>
      <c r="BR26" s="408"/>
      <c r="BS26" s="408"/>
      <c r="BT26" s="408"/>
      <c r="BU26" s="409"/>
      <c r="BV26" s="407">
        <v>7210285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10600</v>
      </c>
      <c r="R27" s="459"/>
      <c r="S27" s="459"/>
      <c r="T27" s="459"/>
      <c r="U27" s="459"/>
      <c r="V27" s="501"/>
      <c r="W27" s="553"/>
      <c r="X27" s="554"/>
      <c r="Y27" s="555"/>
      <c r="Z27" s="457" t="s">
        <v>181</v>
      </c>
      <c r="AA27" s="437"/>
      <c r="AB27" s="437"/>
      <c r="AC27" s="437"/>
      <c r="AD27" s="437"/>
      <c r="AE27" s="437"/>
      <c r="AF27" s="437"/>
      <c r="AG27" s="438"/>
      <c r="AH27" s="458">
        <v>7542</v>
      </c>
      <c r="AI27" s="459"/>
      <c r="AJ27" s="459"/>
      <c r="AK27" s="459"/>
      <c r="AL27" s="501"/>
      <c r="AM27" s="458">
        <v>25535620</v>
      </c>
      <c r="AN27" s="459"/>
      <c r="AO27" s="459"/>
      <c r="AP27" s="459"/>
      <c r="AQ27" s="459"/>
      <c r="AR27" s="501"/>
      <c r="AS27" s="458">
        <v>3386</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17194870</v>
      </c>
      <c r="BO27" s="527"/>
      <c r="BP27" s="527"/>
      <c r="BQ27" s="527"/>
      <c r="BR27" s="527"/>
      <c r="BS27" s="527"/>
      <c r="BT27" s="527"/>
      <c r="BU27" s="528"/>
      <c r="BV27" s="526">
        <v>17096195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9700</v>
      </c>
      <c r="R28" s="459"/>
      <c r="S28" s="459"/>
      <c r="T28" s="459"/>
      <c r="U28" s="459"/>
      <c r="V28" s="501"/>
      <c r="W28" s="553"/>
      <c r="X28" s="554"/>
      <c r="Y28" s="555"/>
      <c r="Z28" s="457" t="s">
        <v>184</v>
      </c>
      <c r="AA28" s="437"/>
      <c r="AB28" s="437"/>
      <c r="AC28" s="437"/>
      <c r="AD28" s="437"/>
      <c r="AE28" s="437"/>
      <c r="AF28" s="437"/>
      <c r="AG28" s="438"/>
      <c r="AH28" s="458">
        <v>440</v>
      </c>
      <c r="AI28" s="459"/>
      <c r="AJ28" s="459"/>
      <c r="AK28" s="459"/>
      <c r="AL28" s="501"/>
      <c r="AM28" s="458">
        <v>1217480</v>
      </c>
      <c r="AN28" s="459"/>
      <c r="AO28" s="459"/>
      <c r="AP28" s="459"/>
      <c r="AQ28" s="459"/>
      <c r="AR28" s="501"/>
      <c r="AS28" s="458">
        <v>2767</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36831577</v>
      </c>
      <c r="BO28" s="371"/>
      <c r="BP28" s="371"/>
      <c r="BQ28" s="371"/>
      <c r="BR28" s="371"/>
      <c r="BS28" s="371"/>
      <c r="BT28" s="371"/>
      <c r="BU28" s="372"/>
      <c r="BV28" s="370">
        <v>35596711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60</v>
      </c>
      <c r="M29" s="459"/>
      <c r="N29" s="459"/>
      <c r="O29" s="459"/>
      <c r="P29" s="501"/>
      <c r="Q29" s="458">
        <v>8800</v>
      </c>
      <c r="R29" s="459"/>
      <c r="S29" s="459"/>
      <c r="T29" s="459"/>
      <c r="U29" s="459"/>
      <c r="V29" s="501"/>
      <c r="W29" s="556"/>
      <c r="X29" s="557"/>
      <c r="Y29" s="558"/>
      <c r="Z29" s="457" t="s">
        <v>187</v>
      </c>
      <c r="AA29" s="437"/>
      <c r="AB29" s="437"/>
      <c r="AC29" s="437"/>
      <c r="AD29" s="437"/>
      <c r="AE29" s="437"/>
      <c r="AF29" s="437"/>
      <c r="AG29" s="438"/>
      <c r="AH29" s="458">
        <v>15904</v>
      </c>
      <c r="AI29" s="459"/>
      <c r="AJ29" s="459"/>
      <c r="AK29" s="459"/>
      <c r="AL29" s="501"/>
      <c r="AM29" s="458">
        <v>51358832</v>
      </c>
      <c r="AN29" s="459"/>
      <c r="AO29" s="459"/>
      <c r="AP29" s="459"/>
      <c r="AQ29" s="459"/>
      <c r="AR29" s="501"/>
      <c r="AS29" s="458">
        <v>3229</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20731279</v>
      </c>
      <c r="BO29" s="408"/>
      <c r="BP29" s="408"/>
      <c r="BQ29" s="408"/>
      <c r="BR29" s="408"/>
      <c r="BS29" s="408"/>
      <c r="BT29" s="408"/>
      <c r="BU29" s="409"/>
      <c r="BV29" s="407">
        <v>19035489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101.7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62277198</v>
      </c>
      <c r="BO30" s="527"/>
      <c r="BP30" s="527"/>
      <c r="BQ30" s="527"/>
      <c r="BR30" s="527"/>
      <c r="BS30" s="527"/>
      <c r="BT30" s="527"/>
      <c r="BU30" s="528"/>
      <c r="BV30" s="526">
        <v>40260865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197</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後期高齢者医療特別会計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IF('各会計、関係団体の財政状況及び健全化判断比率'!B31="","",'各会計、関係団体の財政状況及び健全化判断比率'!B31)</f>
        <v>モーターボート競走事業会計</v>
      </c>
      <c r="AP34" s="598"/>
      <c r="AQ34" s="598"/>
      <c r="AR34" s="598"/>
      <c r="AS34" s="598"/>
      <c r="AT34" s="598"/>
      <c r="AU34" s="598"/>
      <c r="AV34" s="598"/>
      <c r="AW34" s="598"/>
      <c r="AX34" s="598"/>
      <c r="AY34" s="598"/>
      <c r="AZ34" s="598"/>
      <c r="BA34" s="598"/>
      <c r="BB34" s="598"/>
      <c r="BC34" s="598"/>
      <c r="BD34" s="181"/>
      <c r="BE34" s="597">
        <f>IF(BG34="","",MAX(C34:D43,U34:V43,AM34:AN43)+1)</f>
        <v>15</v>
      </c>
      <c r="BF34" s="597"/>
      <c r="BG34" s="598" t="str">
        <f>IF('各会計、関係団体の財政状況及び健全化判断比率'!B36="","",'各会計、関係団体の財政状況及び健全化判断比率'!B36)</f>
        <v>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19</v>
      </c>
      <c r="BX34" s="597"/>
      <c r="BY34" s="598" t="str">
        <f>IF('各会計、関係団体の財政状況及び健全化判断比率'!B68="","",'各会計、関係団体の財政状況及び健全化判断比率'!B68)</f>
        <v>福岡都市圏広域行政事業組合（普通会計）</v>
      </c>
      <c r="BZ34" s="598"/>
      <c r="CA34" s="598"/>
      <c r="CB34" s="598"/>
      <c r="CC34" s="598"/>
      <c r="CD34" s="598"/>
      <c r="CE34" s="598"/>
      <c r="CF34" s="598"/>
      <c r="CG34" s="598"/>
      <c r="CH34" s="598"/>
      <c r="CI34" s="598"/>
      <c r="CJ34" s="598"/>
      <c r="CK34" s="598"/>
      <c r="CL34" s="598"/>
      <c r="CM34" s="598"/>
      <c r="CN34" s="181"/>
      <c r="CO34" s="597">
        <f>IF(CQ34="","",MAX(C34:D43,U34:V43,AM34:AN43,BE34:BF43,BW34:BX43)+1)</f>
        <v>28</v>
      </c>
      <c r="CP34" s="597"/>
      <c r="CQ34" s="598" t="str">
        <f>IF('各会計、関係団体の財政状況及び健全化判断比率'!BS7="","",'各会計、関係団体の財政状況及び健全化判断比率'!BS7)</f>
        <v>（公財）福岡市緑のまちづくり協会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母子父子寡婦福祉資金貸付事業特別会計</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国民健康保険事業特別会計</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16</v>
      </c>
      <c r="BF35" s="597"/>
      <c r="BG35" s="598" t="str">
        <f>IF('各会計、関係団体の財政状況及び健全化判断比率'!B37="","",'各会計、関係団体の財政状況及び健全化判断比率'!B37)</f>
        <v>中央卸売市場特別会計</v>
      </c>
      <c r="BH35" s="598"/>
      <c r="BI35" s="598"/>
      <c r="BJ35" s="598"/>
      <c r="BK35" s="598"/>
      <c r="BL35" s="598"/>
      <c r="BM35" s="598"/>
      <c r="BN35" s="598"/>
      <c r="BO35" s="598"/>
      <c r="BP35" s="598"/>
      <c r="BQ35" s="598"/>
      <c r="BR35" s="598"/>
      <c r="BS35" s="598"/>
      <c r="BT35" s="598"/>
      <c r="BU35" s="598"/>
      <c r="BV35" s="181"/>
      <c r="BW35" s="597">
        <f t="shared" ref="BW35:BW43" si="2">IF(BY35="","",BW34+1)</f>
        <v>20</v>
      </c>
      <c r="BX35" s="597"/>
      <c r="BY35" s="598" t="str">
        <f>IF('各会計、関係団体の財政状況及び健全化判断比率'!B69="","",'各会計、関係団体の財政状況及び健全化判断比率'!B69)</f>
        <v>福岡都市圏広域行政事業組合（事業会計）</v>
      </c>
      <c r="BZ35" s="598"/>
      <c r="CA35" s="598"/>
      <c r="CB35" s="598"/>
      <c r="CC35" s="598"/>
      <c r="CD35" s="598"/>
      <c r="CE35" s="598"/>
      <c r="CF35" s="598"/>
      <c r="CG35" s="598"/>
      <c r="CH35" s="598"/>
      <c r="CI35" s="598"/>
      <c r="CJ35" s="598"/>
      <c r="CK35" s="598"/>
      <c r="CL35" s="598"/>
      <c r="CM35" s="598"/>
      <c r="CN35" s="181"/>
      <c r="CO35" s="597">
        <f t="shared" ref="CO35:CO43" si="3">IF(CQ35="","",CO34+1)</f>
        <v>29</v>
      </c>
      <c r="CP35" s="597"/>
      <c r="CQ35" s="598" t="str">
        <f>IF('各会計、関係団体の財政状況及び健全化判断比率'!BS8="","",'各会計、関係団体の財政状況及び健全化判断比率'!BS8)</f>
        <v>（一財）福岡コンベンションセンター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香椎駅周辺土地区画整理事業特別会計</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IF('各会計、関係団体の財政状況及び健全化判断比率'!B33="","",'各会計、関係団体の財政状況及び健全化判断比率'!B33)</f>
        <v>水道事業会計</v>
      </c>
      <c r="AP36" s="598"/>
      <c r="AQ36" s="598"/>
      <c r="AR36" s="598"/>
      <c r="AS36" s="598"/>
      <c r="AT36" s="598"/>
      <c r="AU36" s="598"/>
      <c r="AV36" s="598"/>
      <c r="AW36" s="598"/>
      <c r="AX36" s="598"/>
      <c r="AY36" s="598"/>
      <c r="AZ36" s="598"/>
      <c r="BA36" s="598"/>
      <c r="BB36" s="598"/>
      <c r="BC36" s="598"/>
      <c r="BD36" s="181"/>
      <c r="BE36" s="597">
        <f t="shared" si="1"/>
        <v>17</v>
      </c>
      <c r="BF36" s="597"/>
      <c r="BG36" s="598" t="str">
        <f>IF('各会計、関係団体の財政状況及び健全化判断比率'!B38="","",'各会計、関係団体の財政状況及び健全化判断比率'!B38)</f>
        <v>市営渡船事業特別会計</v>
      </c>
      <c r="BH36" s="598"/>
      <c r="BI36" s="598"/>
      <c r="BJ36" s="598"/>
      <c r="BK36" s="598"/>
      <c r="BL36" s="598"/>
      <c r="BM36" s="598"/>
      <c r="BN36" s="598"/>
      <c r="BO36" s="598"/>
      <c r="BP36" s="598"/>
      <c r="BQ36" s="598"/>
      <c r="BR36" s="598"/>
      <c r="BS36" s="598"/>
      <c r="BT36" s="598"/>
      <c r="BU36" s="598"/>
      <c r="BV36" s="181"/>
      <c r="BW36" s="597">
        <f t="shared" si="2"/>
        <v>21</v>
      </c>
      <c r="BX36" s="597"/>
      <c r="BY36" s="598" t="str">
        <f>IF('各会計、関係団体の財政状況及び健全化判断比率'!B70="","",'各会計、関係団体の財政状況及び健全化判断比率'!B70)</f>
        <v>福岡県自治振興組合</v>
      </c>
      <c r="BZ36" s="598"/>
      <c r="CA36" s="598"/>
      <c r="CB36" s="598"/>
      <c r="CC36" s="598"/>
      <c r="CD36" s="598"/>
      <c r="CE36" s="598"/>
      <c r="CF36" s="598"/>
      <c r="CG36" s="598"/>
      <c r="CH36" s="598"/>
      <c r="CI36" s="598"/>
      <c r="CJ36" s="598"/>
      <c r="CK36" s="598"/>
      <c r="CL36" s="598"/>
      <c r="CM36" s="598"/>
      <c r="CN36" s="181"/>
      <c r="CO36" s="597">
        <f t="shared" si="3"/>
        <v>30</v>
      </c>
      <c r="CP36" s="597"/>
      <c r="CQ36" s="598" t="str">
        <f>IF('各会計、関係団体の財政状況及び健全化判断比率'!BS9="","",'各会計、関係団体の財政状況及び健全化判断比率'!BS9)</f>
        <v>（公財）福岡市中小企業従業員福祉協会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貝塚駅周辺土地区画整理事業特別会計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13</v>
      </c>
      <c r="AN37" s="597"/>
      <c r="AO37" s="598" t="str">
        <f>IF('各会計、関係団体の財政状況及び健全化判断比率'!B34="","",'各会計、関係団体の財政状況及び健全化判断比率'!B34)</f>
        <v>工業用水道事業会計</v>
      </c>
      <c r="AP37" s="598"/>
      <c r="AQ37" s="598"/>
      <c r="AR37" s="598"/>
      <c r="AS37" s="598"/>
      <c r="AT37" s="598"/>
      <c r="AU37" s="598"/>
      <c r="AV37" s="598"/>
      <c r="AW37" s="598"/>
      <c r="AX37" s="598"/>
      <c r="AY37" s="598"/>
      <c r="AZ37" s="598"/>
      <c r="BA37" s="598"/>
      <c r="BB37" s="598"/>
      <c r="BC37" s="598"/>
      <c r="BD37" s="181"/>
      <c r="BE37" s="597">
        <f t="shared" si="1"/>
        <v>18</v>
      </c>
      <c r="BF37" s="597"/>
      <c r="BG37" s="598" t="str">
        <f>IF('各会計、関係団体の財政状況及び健全化判断比率'!B39="","",'各会計、関係団体の財政状況及び健全化判断比率'!B39)</f>
        <v>港湾整備事業特別会計</v>
      </c>
      <c r="BH37" s="598"/>
      <c r="BI37" s="598"/>
      <c r="BJ37" s="598"/>
      <c r="BK37" s="598"/>
      <c r="BL37" s="598"/>
      <c r="BM37" s="598"/>
      <c r="BN37" s="598"/>
      <c r="BO37" s="598"/>
      <c r="BP37" s="598"/>
      <c r="BQ37" s="598"/>
      <c r="BR37" s="598"/>
      <c r="BS37" s="598"/>
      <c r="BT37" s="598"/>
      <c r="BU37" s="598"/>
      <c r="BV37" s="181"/>
      <c r="BW37" s="597">
        <f t="shared" si="2"/>
        <v>22</v>
      </c>
      <c r="BX37" s="597"/>
      <c r="BY37" s="598" t="str">
        <f>IF('各会計、関係団体の財政状況及び健全化判断比率'!B71="","",'各会計、関係団体の財政状況及び健全化判断比率'!B71)</f>
        <v>糟屋郡篠栗町外一市五町財産組合</v>
      </c>
      <c r="BZ37" s="598"/>
      <c r="CA37" s="598"/>
      <c r="CB37" s="598"/>
      <c r="CC37" s="598"/>
      <c r="CD37" s="598"/>
      <c r="CE37" s="598"/>
      <c r="CF37" s="598"/>
      <c r="CG37" s="598"/>
      <c r="CH37" s="598"/>
      <c r="CI37" s="598"/>
      <c r="CJ37" s="598"/>
      <c r="CK37" s="598"/>
      <c r="CL37" s="598"/>
      <c r="CM37" s="598"/>
      <c r="CN37" s="181"/>
      <c r="CO37" s="597">
        <f t="shared" si="3"/>
        <v>31</v>
      </c>
      <c r="CP37" s="597"/>
      <c r="CQ37" s="598" t="str">
        <f>IF('各会計、関係団体の財政状況及び健全化判断比率'!BS10="","",'各会計、関係団体の財政状況及び健全化判断比率'!BS10)</f>
        <v>（公財）福岡観光コンベンションビューロー</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市立病院機構病院事業債管理特別会計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14</v>
      </c>
      <c r="AN38" s="597"/>
      <c r="AO38" s="598" t="str">
        <f>IF('各会計、関係団体の財政状況及び健全化判断比率'!B35="","",'各会計、関係団体の財政状況及び健全化判断比率'!B35)</f>
        <v>高速鉄道事業会計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23</v>
      </c>
      <c r="BX38" s="597"/>
      <c r="BY38" s="598" t="str">
        <f>IF('各会計、関係団体の財政状況及び健全化判断比率'!B72="","",'各会計、関係団体の財政状況及び健全化判断比率'!B72)</f>
        <v>北筑昇華苑組合</v>
      </c>
      <c r="BZ38" s="598"/>
      <c r="CA38" s="598"/>
      <c r="CB38" s="598"/>
      <c r="CC38" s="598"/>
      <c r="CD38" s="598"/>
      <c r="CE38" s="598"/>
      <c r="CF38" s="598"/>
      <c r="CG38" s="598"/>
      <c r="CH38" s="598"/>
      <c r="CI38" s="598"/>
      <c r="CJ38" s="598"/>
      <c r="CK38" s="598"/>
      <c r="CL38" s="598"/>
      <c r="CM38" s="598"/>
      <c r="CN38" s="181"/>
      <c r="CO38" s="597">
        <f t="shared" si="3"/>
        <v>32</v>
      </c>
      <c r="CP38" s="597"/>
      <c r="CQ38" s="598" t="str">
        <f>IF('各会計、関係団体の財政状況及び健全化判断比率'!BS11="","",'各会計、関係団体の財政状況及び健全化判断比率'!BS11)</f>
        <v>（公財）福岡市水道サービス公社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f t="shared" si="5"/>
        <v>6</v>
      </c>
      <c r="D39" s="597"/>
      <c r="E39" s="598" t="str">
        <f>IF('各会計、関係団体の財政状況及び健全化判断比率'!B12="","",'各会計、関係団体の財政状況及び健全化判断比率'!B12)</f>
        <v>市債管理特別会計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24</v>
      </c>
      <c r="BX39" s="597"/>
      <c r="BY39" s="598" t="str">
        <f>IF('各会計、関係団体の財政状況及び健全化判断比率'!B73="","",'各会計、関係団体の財政状況及び健全化判断比率'!B73)</f>
        <v>福岡都市圏南部環境事業組合</v>
      </c>
      <c r="BZ39" s="598"/>
      <c r="CA39" s="598"/>
      <c r="CB39" s="598"/>
      <c r="CC39" s="598"/>
      <c r="CD39" s="598"/>
      <c r="CE39" s="598"/>
      <c r="CF39" s="598"/>
      <c r="CG39" s="598"/>
      <c r="CH39" s="598"/>
      <c r="CI39" s="598"/>
      <c r="CJ39" s="598"/>
      <c r="CK39" s="598"/>
      <c r="CL39" s="598"/>
      <c r="CM39" s="598"/>
      <c r="CN39" s="181"/>
      <c r="CO39" s="597">
        <f t="shared" si="3"/>
        <v>33</v>
      </c>
      <c r="CP39" s="597"/>
      <c r="CQ39" s="598" t="str">
        <f>IF('各会計、関係団体の財政状況及び健全化判断比率'!BS12="","",'各会計、関係団体の財政状況及び健全化判断比率'!BS12)</f>
        <v>（公財）福岡市教育振興会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25</v>
      </c>
      <c r="BX40" s="597"/>
      <c r="BY40" s="598" t="str">
        <f>IF('各会計、関係団体の財政状況及び健全化判断比率'!B74="","",'各会計、関係団体の財政状況及び健全化判断比率'!B74)</f>
        <v>粕屋郡粕屋町外1市水利組合</v>
      </c>
      <c r="BZ40" s="598"/>
      <c r="CA40" s="598"/>
      <c r="CB40" s="598"/>
      <c r="CC40" s="598"/>
      <c r="CD40" s="598"/>
      <c r="CE40" s="598"/>
      <c r="CF40" s="598"/>
      <c r="CG40" s="598"/>
      <c r="CH40" s="598"/>
      <c r="CI40" s="598"/>
      <c r="CJ40" s="598"/>
      <c r="CK40" s="598"/>
      <c r="CL40" s="598"/>
      <c r="CM40" s="598"/>
      <c r="CN40" s="181"/>
      <c r="CO40" s="597">
        <f t="shared" si="3"/>
        <v>34</v>
      </c>
      <c r="CP40" s="597"/>
      <c r="CQ40" s="598" t="str">
        <f>IF('各会計、関係団体の財政状況及び健全化判断比率'!BS13="","",'各会計、関係団体の財政状況及び健全化判断比率'!BS13)</f>
        <v>（公財）福岡市スポーツ協会</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26</v>
      </c>
      <c r="BX41" s="597"/>
      <c r="BY41" s="598" t="str">
        <f>IF('各会計、関係団体の財政状況及び健全化判断比率'!B75="","",'各会計、関係団体の財政状況及び健全化判断比率'!B75)</f>
        <v>福岡県後期高齢者医療広域連合</v>
      </c>
      <c r="BZ41" s="598"/>
      <c r="CA41" s="598"/>
      <c r="CB41" s="598"/>
      <c r="CC41" s="598"/>
      <c r="CD41" s="598"/>
      <c r="CE41" s="598"/>
      <c r="CF41" s="598"/>
      <c r="CG41" s="598"/>
      <c r="CH41" s="598"/>
      <c r="CI41" s="598"/>
      <c r="CJ41" s="598"/>
      <c r="CK41" s="598"/>
      <c r="CL41" s="598"/>
      <c r="CM41" s="598"/>
      <c r="CN41" s="181"/>
      <c r="CO41" s="597">
        <f t="shared" si="3"/>
        <v>35</v>
      </c>
      <c r="CP41" s="597"/>
      <c r="CQ41" s="598" t="str">
        <f>IF('各会計、関係団体の財政状況及び健全化判断比率'!BS14="","",'各会計、関係団体の財政状況及び健全化判断比率'!BS14)</f>
        <v>（公財）福岡市文化芸術振興財団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27</v>
      </c>
      <c r="BX42" s="597"/>
      <c r="BY42" s="598" t="str">
        <f>IF('各会計、関係団体の財政状況及び健全化判断比率'!B76="","",'各会計、関係団体の財政状況及び健全化判断比率'!B76)</f>
        <v>福岡地区水道企業団</v>
      </c>
      <c r="BZ42" s="598"/>
      <c r="CA42" s="598"/>
      <c r="CB42" s="598"/>
      <c r="CC42" s="598"/>
      <c r="CD42" s="598"/>
      <c r="CE42" s="598"/>
      <c r="CF42" s="598"/>
      <c r="CG42" s="598"/>
      <c r="CH42" s="598"/>
      <c r="CI42" s="598"/>
      <c r="CJ42" s="598"/>
      <c r="CK42" s="598"/>
      <c r="CL42" s="598"/>
      <c r="CM42" s="598"/>
      <c r="CN42" s="181"/>
      <c r="CO42" s="597">
        <f t="shared" si="3"/>
        <v>36</v>
      </c>
      <c r="CP42" s="597"/>
      <c r="CQ42" s="598" t="str">
        <f>IF('各会計、関係団体の財政状況及び健全化判断比率'!BS15="","",'各会計、関係団体の財政状況及び健全化判断比率'!BS15)</f>
        <v>（公財）福岡市学校給食公社</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37</v>
      </c>
      <c r="CP43" s="597"/>
      <c r="CQ43" s="598" t="str">
        <f>IF('各会計、関係団体の財政状況及び健全化判断比率'!BS16="","",'各会計、関係団体の財政状況及び健全化判断比率'!BS16)</f>
        <v>（公財）九州先端科学技術研究所</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xlSwNY5m+hySMcAZumaiqbMOWDSCfRasmbS8iO3EpJnduBQMaiiDssZAkbgmOzZ4iRo6hSCTBsen6yhDa06rg==" saltValue="zbcL7uIfhmhX6ZG4UAhDb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9" zoomScale="85" zoomScaleNormal="85" zoomScaleSheetLayoutView="100" workbookViewId="0">
      <selection activeCell="K39" sqref="K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571</v>
      </c>
      <c r="D34" s="1151"/>
      <c r="E34" s="1152"/>
      <c r="F34" s="32">
        <v>2.52</v>
      </c>
      <c r="G34" s="33">
        <v>2.58</v>
      </c>
      <c r="H34" s="33">
        <v>2.88</v>
      </c>
      <c r="I34" s="33">
        <v>4.04</v>
      </c>
      <c r="J34" s="34">
        <v>4.51</v>
      </c>
      <c r="K34" s="22"/>
      <c r="L34" s="22"/>
      <c r="M34" s="22"/>
      <c r="N34" s="22"/>
      <c r="O34" s="22"/>
      <c r="P34" s="22"/>
    </row>
    <row r="35" spans="1:16" ht="39" customHeight="1" x14ac:dyDescent="0.15">
      <c r="A35" s="22"/>
      <c r="B35" s="35"/>
      <c r="C35" s="1145" t="s">
        <v>572</v>
      </c>
      <c r="D35" s="1146"/>
      <c r="E35" s="1147"/>
      <c r="F35" s="36">
        <v>3.51</v>
      </c>
      <c r="G35" s="37">
        <v>3.76</v>
      </c>
      <c r="H35" s="37">
        <v>3.72</v>
      </c>
      <c r="I35" s="37">
        <v>3.07</v>
      </c>
      <c r="J35" s="38">
        <v>2.85</v>
      </c>
      <c r="K35" s="22"/>
      <c r="L35" s="22"/>
      <c r="M35" s="22"/>
      <c r="N35" s="22"/>
      <c r="O35" s="22"/>
      <c r="P35" s="22"/>
    </row>
    <row r="36" spans="1:16" ht="39" customHeight="1" x14ac:dyDescent="0.15">
      <c r="A36" s="22"/>
      <c r="B36" s="35"/>
      <c r="C36" s="1145" t="s">
        <v>573</v>
      </c>
      <c r="D36" s="1146"/>
      <c r="E36" s="1147"/>
      <c r="F36" s="36">
        <v>1.95</v>
      </c>
      <c r="G36" s="37">
        <v>2.1800000000000002</v>
      </c>
      <c r="H36" s="37">
        <v>2.71</v>
      </c>
      <c r="I36" s="37">
        <v>2.4700000000000002</v>
      </c>
      <c r="J36" s="38">
        <v>2.85</v>
      </c>
      <c r="K36" s="22"/>
      <c r="L36" s="22"/>
      <c r="M36" s="22"/>
      <c r="N36" s="22"/>
      <c r="O36" s="22"/>
      <c r="P36" s="22"/>
    </row>
    <row r="37" spans="1:16" ht="39" customHeight="1" x14ac:dyDescent="0.15">
      <c r="A37" s="22"/>
      <c r="B37" s="35"/>
      <c r="C37" s="1145" t="s">
        <v>574</v>
      </c>
      <c r="D37" s="1146"/>
      <c r="E37" s="1147"/>
      <c r="F37" s="36">
        <v>2.37</v>
      </c>
      <c r="G37" s="37">
        <v>2.21</v>
      </c>
      <c r="H37" s="37">
        <v>2.0099999999999998</v>
      </c>
      <c r="I37" s="37">
        <v>2.0699999999999998</v>
      </c>
      <c r="J37" s="38">
        <v>2.23</v>
      </c>
      <c r="K37" s="22"/>
      <c r="L37" s="22"/>
      <c r="M37" s="22"/>
      <c r="N37" s="22"/>
      <c r="O37" s="22"/>
      <c r="P37" s="22"/>
    </row>
    <row r="38" spans="1:16" ht="39" customHeight="1" x14ac:dyDescent="0.15">
      <c r="A38" s="22"/>
      <c r="B38" s="35"/>
      <c r="C38" s="1145" t="s">
        <v>575</v>
      </c>
      <c r="D38" s="1146"/>
      <c r="E38" s="1147"/>
      <c r="F38" s="36">
        <v>0.89</v>
      </c>
      <c r="G38" s="37">
        <v>0.55000000000000004</v>
      </c>
      <c r="H38" s="37">
        <v>0.85</v>
      </c>
      <c r="I38" s="37">
        <v>0.73</v>
      </c>
      <c r="J38" s="38">
        <v>0.77</v>
      </c>
      <c r="K38" s="22"/>
      <c r="L38" s="22"/>
      <c r="M38" s="22"/>
      <c r="N38" s="22"/>
      <c r="O38" s="22"/>
      <c r="P38" s="22"/>
    </row>
    <row r="39" spans="1:16" ht="39" customHeight="1" x14ac:dyDescent="0.15">
      <c r="A39" s="22"/>
      <c r="B39" s="35"/>
      <c r="C39" s="1145" t="s">
        <v>576</v>
      </c>
      <c r="D39" s="1146"/>
      <c r="E39" s="1147"/>
      <c r="F39" s="36">
        <v>0.16</v>
      </c>
      <c r="G39" s="37">
        <v>0.11</v>
      </c>
      <c r="H39" s="37">
        <v>0.35</v>
      </c>
      <c r="I39" s="37">
        <v>0.24</v>
      </c>
      <c r="J39" s="38">
        <v>0.24</v>
      </c>
      <c r="K39" s="22"/>
      <c r="L39" s="22"/>
      <c r="M39" s="22"/>
      <c r="N39" s="22"/>
      <c r="O39" s="22"/>
      <c r="P39" s="22"/>
    </row>
    <row r="40" spans="1:16" ht="39" customHeight="1" x14ac:dyDescent="0.15">
      <c r="A40" s="22"/>
      <c r="B40" s="35"/>
      <c r="C40" s="1145" t="s">
        <v>577</v>
      </c>
      <c r="D40" s="1146"/>
      <c r="E40" s="1147"/>
      <c r="F40" s="36">
        <v>7.0000000000000007E-2</v>
      </c>
      <c r="G40" s="37">
        <v>0.08</v>
      </c>
      <c r="H40" s="37">
        <v>0.1</v>
      </c>
      <c r="I40" s="37">
        <v>0.11</v>
      </c>
      <c r="J40" s="38">
        <v>0.13</v>
      </c>
      <c r="K40" s="22"/>
      <c r="L40" s="22"/>
      <c r="M40" s="22"/>
      <c r="N40" s="22"/>
      <c r="O40" s="22"/>
      <c r="P40" s="22"/>
    </row>
    <row r="41" spans="1:16" ht="39" customHeight="1" x14ac:dyDescent="0.15">
      <c r="A41" s="22"/>
      <c r="B41" s="35"/>
      <c r="C41" s="1145" t="s">
        <v>578</v>
      </c>
      <c r="D41" s="1146"/>
      <c r="E41" s="1147"/>
      <c r="F41" s="36">
        <v>0.02</v>
      </c>
      <c r="G41" s="37">
        <v>0.02</v>
      </c>
      <c r="H41" s="37">
        <v>0.01</v>
      </c>
      <c r="I41" s="37">
        <v>0.03</v>
      </c>
      <c r="J41" s="38">
        <v>0.05</v>
      </c>
      <c r="K41" s="22"/>
      <c r="L41" s="22"/>
      <c r="M41" s="22"/>
      <c r="N41" s="22"/>
      <c r="O41" s="22"/>
      <c r="P41" s="22"/>
    </row>
    <row r="42" spans="1:16" ht="39" customHeight="1" x14ac:dyDescent="0.15">
      <c r="A42" s="22"/>
      <c r="B42" s="39"/>
      <c r="C42" s="1145" t="s">
        <v>579</v>
      </c>
      <c r="D42" s="1146"/>
      <c r="E42" s="1147"/>
      <c r="F42" s="36" t="s">
        <v>539</v>
      </c>
      <c r="G42" s="37" t="s">
        <v>539</v>
      </c>
      <c r="H42" s="37" t="s">
        <v>539</v>
      </c>
      <c r="I42" s="37" t="s">
        <v>539</v>
      </c>
      <c r="J42" s="38" t="s">
        <v>539</v>
      </c>
      <c r="K42" s="22"/>
      <c r="L42" s="22"/>
      <c r="M42" s="22"/>
      <c r="N42" s="22"/>
      <c r="O42" s="22"/>
      <c r="P42" s="22"/>
    </row>
    <row r="43" spans="1:16" ht="39" customHeight="1" thickBot="1" x14ac:dyDescent="0.2">
      <c r="A43" s="22"/>
      <c r="B43" s="40"/>
      <c r="C43" s="1148" t="s">
        <v>580</v>
      </c>
      <c r="D43" s="1149"/>
      <c r="E43" s="1150"/>
      <c r="F43" s="41">
        <v>0</v>
      </c>
      <c r="G43" s="42">
        <v>0</v>
      </c>
      <c r="H43" s="42">
        <v>0</v>
      </c>
      <c r="I43" s="42">
        <v>0.34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9JvqRtMczuOIfWD+TV0Rp9JLG4DwYF11Etpzn14RqsV930mfj3Upcm1pOcKFH7QseKf1VwaROn5ZW3K06qzmA==" saltValue="rOLiOb8OR+FB9wFQTXLH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3" zoomScale="85" zoomScaleNormal="85" zoomScaleSheetLayoutView="55" workbookViewId="0">
      <selection activeCell="S56" sqref="S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54737</v>
      </c>
      <c r="L45" s="60">
        <v>60635</v>
      </c>
      <c r="M45" s="60">
        <v>57519</v>
      </c>
      <c r="N45" s="60">
        <v>48439</v>
      </c>
      <c r="O45" s="61">
        <v>52383</v>
      </c>
      <c r="P45" s="48"/>
      <c r="Q45" s="48"/>
      <c r="R45" s="48"/>
      <c r="S45" s="48"/>
      <c r="T45" s="48"/>
      <c r="U45" s="48"/>
    </row>
    <row r="46" spans="1:21" ht="30.75" customHeight="1" x14ac:dyDescent="0.15">
      <c r="A46" s="48"/>
      <c r="B46" s="1155"/>
      <c r="C46" s="1156"/>
      <c r="D46" s="62"/>
      <c r="E46" s="1161" t="s">
        <v>13</v>
      </c>
      <c r="F46" s="1161"/>
      <c r="G46" s="1161"/>
      <c r="H46" s="1161"/>
      <c r="I46" s="1161"/>
      <c r="J46" s="1162"/>
      <c r="K46" s="63">
        <v>2261</v>
      </c>
      <c r="L46" s="64">
        <v>606</v>
      </c>
      <c r="M46" s="64">
        <v>299</v>
      </c>
      <c r="N46" s="64" t="s">
        <v>539</v>
      </c>
      <c r="O46" s="65" t="s">
        <v>539</v>
      </c>
      <c r="P46" s="48"/>
      <c r="Q46" s="48"/>
      <c r="R46" s="48"/>
      <c r="S46" s="48"/>
      <c r="T46" s="48"/>
      <c r="U46" s="48"/>
    </row>
    <row r="47" spans="1:21" ht="30.75" customHeight="1" x14ac:dyDescent="0.15">
      <c r="A47" s="48"/>
      <c r="B47" s="1155"/>
      <c r="C47" s="1156"/>
      <c r="D47" s="62"/>
      <c r="E47" s="1161" t="s">
        <v>14</v>
      </c>
      <c r="F47" s="1161"/>
      <c r="G47" s="1161"/>
      <c r="H47" s="1161"/>
      <c r="I47" s="1161"/>
      <c r="J47" s="1162"/>
      <c r="K47" s="63">
        <v>41622</v>
      </c>
      <c r="L47" s="64">
        <v>41165</v>
      </c>
      <c r="M47" s="64">
        <v>41895</v>
      </c>
      <c r="N47" s="64">
        <v>43385</v>
      </c>
      <c r="O47" s="65">
        <v>44370</v>
      </c>
      <c r="P47" s="48"/>
      <c r="Q47" s="48"/>
      <c r="R47" s="48"/>
      <c r="S47" s="48"/>
      <c r="T47" s="48"/>
      <c r="U47" s="48"/>
    </row>
    <row r="48" spans="1:21" ht="30.75" customHeight="1" x14ac:dyDescent="0.15">
      <c r="A48" s="48"/>
      <c r="B48" s="1155"/>
      <c r="C48" s="1156"/>
      <c r="D48" s="62"/>
      <c r="E48" s="1161" t="s">
        <v>15</v>
      </c>
      <c r="F48" s="1161"/>
      <c r="G48" s="1161"/>
      <c r="H48" s="1161"/>
      <c r="I48" s="1161"/>
      <c r="J48" s="1162"/>
      <c r="K48" s="63">
        <v>25284</v>
      </c>
      <c r="L48" s="64">
        <v>23629</v>
      </c>
      <c r="M48" s="64">
        <v>22987</v>
      </c>
      <c r="N48" s="64">
        <v>22883</v>
      </c>
      <c r="O48" s="65">
        <v>22974</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203</v>
      </c>
      <c r="L49" s="64">
        <v>348</v>
      </c>
      <c r="M49" s="64">
        <v>362</v>
      </c>
      <c r="N49" s="64">
        <v>357</v>
      </c>
      <c r="O49" s="65">
        <v>350</v>
      </c>
      <c r="P49" s="48"/>
      <c r="Q49" s="48"/>
      <c r="R49" s="48"/>
      <c r="S49" s="48"/>
      <c r="T49" s="48"/>
      <c r="U49" s="48"/>
    </row>
    <row r="50" spans="1:21" ht="30.75" customHeight="1" x14ac:dyDescent="0.15">
      <c r="A50" s="48"/>
      <c r="B50" s="1155"/>
      <c r="C50" s="1156"/>
      <c r="D50" s="62"/>
      <c r="E50" s="1161" t="s">
        <v>17</v>
      </c>
      <c r="F50" s="1161"/>
      <c r="G50" s="1161"/>
      <c r="H50" s="1161"/>
      <c r="I50" s="1161"/>
      <c r="J50" s="1162"/>
      <c r="K50" s="63">
        <v>4050</v>
      </c>
      <c r="L50" s="64">
        <v>4202</v>
      </c>
      <c r="M50" s="64">
        <v>4172</v>
      </c>
      <c r="N50" s="64">
        <v>4382</v>
      </c>
      <c r="O50" s="65">
        <v>3911</v>
      </c>
      <c r="P50" s="48"/>
      <c r="Q50" s="48"/>
      <c r="R50" s="48"/>
      <c r="S50" s="48"/>
      <c r="T50" s="48"/>
      <c r="U50" s="48"/>
    </row>
    <row r="51" spans="1:21" ht="30.75" customHeight="1" x14ac:dyDescent="0.15">
      <c r="A51" s="48"/>
      <c r="B51" s="1157"/>
      <c r="C51" s="1158"/>
      <c r="D51" s="66"/>
      <c r="E51" s="1161" t="s">
        <v>18</v>
      </c>
      <c r="F51" s="1161"/>
      <c r="G51" s="1161"/>
      <c r="H51" s="1161"/>
      <c r="I51" s="1161"/>
      <c r="J51" s="1162"/>
      <c r="K51" s="63">
        <v>8</v>
      </c>
      <c r="L51" s="64">
        <v>3</v>
      </c>
      <c r="M51" s="64">
        <v>9</v>
      </c>
      <c r="N51" s="64">
        <v>9</v>
      </c>
      <c r="O51" s="65">
        <v>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90643</v>
      </c>
      <c r="L52" s="64">
        <v>96042</v>
      </c>
      <c r="M52" s="64">
        <v>93445</v>
      </c>
      <c r="N52" s="64">
        <v>88434</v>
      </c>
      <c r="O52" s="65">
        <v>92457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37522</v>
      </c>
      <c r="L53" s="69">
        <v>34546</v>
      </c>
      <c r="M53" s="69">
        <v>33798</v>
      </c>
      <c r="N53" s="69">
        <v>31021</v>
      </c>
      <c r="O53" s="70">
        <v>31532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v>2261</v>
      </c>
      <c r="L58" s="84">
        <v>606</v>
      </c>
      <c r="M58" s="84">
        <v>299</v>
      </c>
      <c r="N58" s="84">
        <v>0</v>
      </c>
      <c r="O58" s="85">
        <v>0</v>
      </c>
    </row>
    <row r="59" spans="1:21" ht="31.5" customHeight="1" x14ac:dyDescent="0.15">
      <c r="B59" s="1171"/>
      <c r="C59" s="1172"/>
      <c r="D59" s="1178" t="s">
        <v>28</v>
      </c>
      <c r="E59" s="1179"/>
      <c r="F59" s="1179"/>
      <c r="G59" s="1179"/>
      <c r="H59" s="1179"/>
      <c r="I59" s="1179"/>
      <c r="J59" s="1180"/>
      <c r="K59" s="86">
        <v>168552</v>
      </c>
      <c r="L59" s="87">
        <v>175908</v>
      </c>
      <c r="M59" s="87">
        <v>197124</v>
      </c>
      <c r="N59" s="87">
        <v>206123</v>
      </c>
      <c r="O59" s="88">
        <v>222835</v>
      </c>
    </row>
    <row r="60" spans="1:21" ht="31.5" customHeight="1" thickBot="1" x14ac:dyDescent="0.2">
      <c r="B60" s="1173"/>
      <c r="C60" s="1174"/>
      <c r="D60" s="1181" t="s">
        <v>29</v>
      </c>
      <c r="E60" s="1182"/>
      <c r="F60" s="1182"/>
      <c r="G60" s="1182"/>
      <c r="H60" s="1182"/>
      <c r="I60" s="1182"/>
      <c r="J60" s="1183"/>
      <c r="K60" s="89">
        <v>181813</v>
      </c>
      <c r="L60" s="90">
        <v>181068</v>
      </c>
      <c r="M60" s="90">
        <v>198788</v>
      </c>
      <c r="N60" s="90">
        <v>202329</v>
      </c>
      <c r="O60" s="91">
        <v>213552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q59JCmSgT93dn2HITREv8vXxYJEPsMb46FPWr0KkbtogMsLa/FmFP+x4zMoasU+g20l9Z7dEvSdLhXDHbRhEw==" saltValue="GP7b5qOOO5vQ+WhF1OpvL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C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1409307</v>
      </c>
      <c r="J41" s="356">
        <v>1408879</v>
      </c>
      <c r="K41" s="356">
        <v>1400373</v>
      </c>
      <c r="L41" s="356">
        <v>1401546</v>
      </c>
      <c r="M41" s="357">
        <v>1387606</v>
      </c>
    </row>
    <row r="42" spans="2:13" ht="27.75" customHeight="1" x14ac:dyDescent="0.15">
      <c r="B42" s="1186"/>
      <c r="C42" s="1187"/>
      <c r="D42" s="106"/>
      <c r="E42" s="1192" t="s">
        <v>34</v>
      </c>
      <c r="F42" s="1192"/>
      <c r="G42" s="1192"/>
      <c r="H42" s="1193"/>
      <c r="I42" s="358">
        <v>32524</v>
      </c>
      <c r="J42" s="359">
        <v>26964</v>
      </c>
      <c r="K42" s="359">
        <v>29129</v>
      </c>
      <c r="L42" s="359">
        <v>33552</v>
      </c>
      <c r="M42" s="360">
        <v>30889</v>
      </c>
    </row>
    <row r="43" spans="2:13" ht="27.75" customHeight="1" x14ac:dyDescent="0.15">
      <c r="B43" s="1186"/>
      <c r="C43" s="1187"/>
      <c r="D43" s="106"/>
      <c r="E43" s="1192" t="s">
        <v>35</v>
      </c>
      <c r="F43" s="1192"/>
      <c r="G43" s="1192"/>
      <c r="H43" s="1193"/>
      <c r="I43" s="358">
        <v>285198</v>
      </c>
      <c r="J43" s="359">
        <v>269493</v>
      </c>
      <c r="K43" s="359">
        <v>256858</v>
      </c>
      <c r="L43" s="359">
        <v>251685</v>
      </c>
      <c r="M43" s="360">
        <v>259475</v>
      </c>
    </row>
    <row r="44" spans="2:13" ht="27.75" customHeight="1" x14ac:dyDescent="0.15">
      <c r="B44" s="1186"/>
      <c r="C44" s="1187"/>
      <c r="D44" s="106"/>
      <c r="E44" s="1192" t="s">
        <v>36</v>
      </c>
      <c r="F44" s="1192"/>
      <c r="G44" s="1192"/>
      <c r="H44" s="1193"/>
      <c r="I44" s="358">
        <v>3747</v>
      </c>
      <c r="J44" s="359">
        <v>3458</v>
      </c>
      <c r="K44" s="359">
        <v>3162</v>
      </c>
      <c r="L44" s="359">
        <v>2824</v>
      </c>
      <c r="M44" s="360">
        <v>2488</v>
      </c>
    </row>
    <row r="45" spans="2:13" ht="27.75" customHeight="1" x14ac:dyDescent="0.15">
      <c r="B45" s="1186"/>
      <c r="C45" s="1187"/>
      <c r="D45" s="106"/>
      <c r="E45" s="1192" t="s">
        <v>37</v>
      </c>
      <c r="F45" s="1192"/>
      <c r="G45" s="1192"/>
      <c r="H45" s="1193"/>
      <c r="I45" s="358">
        <v>92791</v>
      </c>
      <c r="J45" s="359">
        <v>91931</v>
      </c>
      <c r="K45" s="359">
        <v>90696</v>
      </c>
      <c r="L45" s="359">
        <v>88203</v>
      </c>
      <c r="M45" s="360">
        <v>87241</v>
      </c>
    </row>
    <row r="46" spans="2:13" ht="27.75" customHeight="1" x14ac:dyDescent="0.15">
      <c r="B46" s="1186"/>
      <c r="C46" s="1187"/>
      <c r="D46" s="107"/>
      <c r="E46" s="1192" t="s">
        <v>38</v>
      </c>
      <c r="F46" s="1192"/>
      <c r="G46" s="1192"/>
      <c r="H46" s="1193"/>
      <c r="I46" s="358">
        <v>18602</v>
      </c>
      <c r="J46" s="359">
        <v>15476</v>
      </c>
      <c r="K46" s="359">
        <v>19326</v>
      </c>
      <c r="L46" s="359">
        <v>9955</v>
      </c>
      <c r="M46" s="360">
        <v>13031</v>
      </c>
    </row>
    <row r="47" spans="2:13" ht="27.75" customHeight="1" x14ac:dyDescent="0.15">
      <c r="B47" s="1186"/>
      <c r="C47" s="1187"/>
      <c r="D47" s="108"/>
      <c r="E47" s="1194" t="s">
        <v>39</v>
      </c>
      <c r="F47" s="1195"/>
      <c r="G47" s="1195"/>
      <c r="H47" s="1196"/>
      <c r="I47" s="358" t="s">
        <v>539</v>
      </c>
      <c r="J47" s="359" t="s">
        <v>539</v>
      </c>
      <c r="K47" s="359" t="s">
        <v>539</v>
      </c>
      <c r="L47" s="359" t="s">
        <v>539</v>
      </c>
      <c r="M47" s="360" t="s">
        <v>539</v>
      </c>
    </row>
    <row r="48" spans="2:13" ht="27.75" customHeight="1" x14ac:dyDescent="0.15">
      <c r="B48" s="1186"/>
      <c r="C48" s="1187"/>
      <c r="D48" s="106"/>
      <c r="E48" s="1192" t="s">
        <v>40</v>
      </c>
      <c r="F48" s="1192"/>
      <c r="G48" s="1192"/>
      <c r="H48" s="1193"/>
      <c r="I48" s="358" t="s">
        <v>539</v>
      </c>
      <c r="J48" s="359" t="s">
        <v>539</v>
      </c>
      <c r="K48" s="359" t="s">
        <v>539</v>
      </c>
      <c r="L48" s="359" t="s">
        <v>539</v>
      </c>
      <c r="M48" s="360" t="s">
        <v>539</v>
      </c>
    </row>
    <row r="49" spans="2:13" ht="27.75" customHeight="1" x14ac:dyDescent="0.15">
      <c r="B49" s="1188"/>
      <c r="C49" s="1189"/>
      <c r="D49" s="106"/>
      <c r="E49" s="1192" t="s">
        <v>41</v>
      </c>
      <c r="F49" s="1192"/>
      <c r="G49" s="1192"/>
      <c r="H49" s="1193"/>
      <c r="I49" s="358" t="s">
        <v>539</v>
      </c>
      <c r="J49" s="359" t="s">
        <v>539</v>
      </c>
      <c r="K49" s="359" t="s">
        <v>539</v>
      </c>
      <c r="L49" s="359" t="s">
        <v>539</v>
      </c>
      <c r="M49" s="360" t="s">
        <v>539</v>
      </c>
    </row>
    <row r="50" spans="2:13" ht="27.75" customHeight="1" x14ac:dyDescent="0.15">
      <c r="B50" s="1197" t="s">
        <v>42</v>
      </c>
      <c r="C50" s="1198"/>
      <c r="D50" s="109"/>
      <c r="E50" s="1192" t="s">
        <v>43</v>
      </c>
      <c r="F50" s="1192"/>
      <c r="G50" s="1192"/>
      <c r="H50" s="1193"/>
      <c r="I50" s="358">
        <v>256370</v>
      </c>
      <c r="J50" s="359">
        <v>282212</v>
      </c>
      <c r="K50" s="359">
        <v>295511</v>
      </c>
      <c r="L50" s="359">
        <v>336218</v>
      </c>
      <c r="M50" s="360">
        <v>378563</v>
      </c>
    </row>
    <row r="51" spans="2:13" ht="27.75" customHeight="1" x14ac:dyDescent="0.15">
      <c r="B51" s="1186"/>
      <c r="C51" s="1187"/>
      <c r="D51" s="106"/>
      <c r="E51" s="1192" t="s">
        <v>44</v>
      </c>
      <c r="F51" s="1192"/>
      <c r="G51" s="1192"/>
      <c r="H51" s="1193"/>
      <c r="I51" s="358">
        <v>293342</v>
      </c>
      <c r="J51" s="359">
        <v>283458</v>
      </c>
      <c r="K51" s="359">
        <v>266110</v>
      </c>
      <c r="L51" s="359">
        <v>278154</v>
      </c>
      <c r="M51" s="360">
        <v>284406</v>
      </c>
    </row>
    <row r="52" spans="2:13" ht="27.75" customHeight="1" x14ac:dyDescent="0.15">
      <c r="B52" s="1188"/>
      <c r="C52" s="1189"/>
      <c r="D52" s="106"/>
      <c r="E52" s="1192" t="s">
        <v>45</v>
      </c>
      <c r="F52" s="1192"/>
      <c r="G52" s="1192"/>
      <c r="H52" s="1193"/>
      <c r="I52" s="358">
        <v>851506</v>
      </c>
      <c r="J52" s="359">
        <v>845402</v>
      </c>
      <c r="K52" s="359">
        <v>843488</v>
      </c>
      <c r="L52" s="359">
        <v>847439</v>
      </c>
      <c r="M52" s="360">
        <v>832371</v>
      </c>
    </row>
    <row r="53" spans="2:13" ht="27.75" customHeight="1" thickBot="1" x14ac:dyDescent="0.2">
      <c r="B53" s="1199" t="s">
        <v>46</v>
      </c>
      <c r="C53" s="1200"/>
      <c r="D53" s="110"/>
      <c r="E53" s="1201" t="s">
        <v>47</v>
      </c>
      <c r="F53" s="1201"/>
      <c r="G53" s="1201"/>
      <c r="H53" s="1202"/>
      <c r="I53" s="361">
        <v>440952</v>
      </c>
      <c r="J53" s="362">
        <v>405131</v>
      </c>
      <c r="K53" s="362">
        <v>394436</v>
      </c>
      <c r="L53" s="362">
        <v>325955</v>
      </c>
      <c r="M53" s="363">
        <v>285389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Jwrg9k2iwEPIz6X2cYNYHl7IpAUgNNbIWIK8aot2qQEohj+EPxpZldlqTuUG1nSxTbix+HTdtBa4SolAG8LSA==" saltValue="EHZhkqKoIn1T8O01lBGj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85" zoomScaleNormal="85"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36870</v>
      </c>
      <c r="G55" s="122">
        <v>35597</v>
      </c>
      <c r="H55" s="123">
        <v>36832</v>
      </c>
    </row>
    <row r="56" spans="2:8" ht="52.5" customHeight="1" x14ac:dyDescent="0.15">
      <c r="B56" s="124"/>
      <c r="C56" s="1213" t="s">
        <v>51</v>
      </c>
      <c r="D56" s="1213"/>
      <c r="E56" s="1214"/>
      <c r="F56" s="125">
        <v>5471</v>
      </c>
      <c r="G56" s="125">
        <v>19035</v>
      </c>
      <c r="H56" s="126">
        <v>20731</v>
      </c>
    </row>
    <row r="57" spans="2:8" ht="53.25" customHeight="1" x14ac:dyDescent="0.15">
      <c r="B57" s="124"/>
      <c r="C57" s="1215" t="s">
        <v>52</v>
      </c>
      <c r="D57" s="1215"/>
      <c r="E57" s="1216"/>
      <c r="F57" s="127">
        <v>31964</v>
      </c>
      <c r="G57" s="127">
        <v>40261</v>
      </c>
      <c r="H57" s="128">
        <v>62277</v>
      </c>
    </row>
    <row r="58" spans="2:8" ht="45.75" customHeight="1" x14ac:dyDescent="0.15">
      <c r="B58" s="129"/>
      <c r="C58" s="1203" t="s">
        <v>629</v>
      </c>
      <c r="D58" s="1204"/>
      <c r="E58" s="1205"/>
      <c r="F58" s="130">
        <v>4602</v>
      </c>
      <c r="G58" s="130">
        <v>12616</v>
      </c>
      <c r="H58" s="131">
        <v>20708</v>
      </c>
    </row>
    <row r="59" spans="2:8" ht="45.75" customHeight="1" x14ac:dyDescent="0.15">
      <c r="B59" s="129"/>
      <c r="C59" s="1203" t="s">
        <v>630</v>
      </c>
      <c r="D59" s="1204"/>
      <c r="E59" s="1205"/>
      <c r="F59" s="130">
        <v>2181</v>
      </c>
      <c r="G59" s="130">
        <v>2215</v>
      </c>
      <c r="H59" s="131">
        <v>12315</v>
      </c>
    </row>
    <row r="60" spans="2:8" ht="45.75" customHeight="1" x14ac:dyDescent="0.15">
      <c r="B60" s="129"/>
      <c r="C60" s="1203" t="s">
        <v>631</v>
      </c>
      <c r="D60" s="1204"/>
      <c r="E60" s="1205"/>
      <c r="F60" s="130">
        <v>10044</v>
      </c>
      <c r="G60" s="130">
        <v>9909</v>
      </c>
      <c r="H60" s="131">
        <v>10380</v>
      </c>
    </row>
    <row r="61" spans="2:8" ht="45.75" customHeight="1" x14ac:dyDescent="0.15">
      <c r="B61" s="129"/>
      <c r="C61" s="1203" t="s">
        <v>632</v>
      </c>
      <c r="D61" s="1204"/>
      <c r="E61" s="1205"/>
      <c r="F61" s="130">
        <v>4155</v>
      </c>
      <c r="G61" s="130">
        <v>4215</v>
      </c>
      <c r="H61" s="131">
        <v>6746</v>
      </c>
    </row>
    <row r="62" spans="2:8" ht="45.75" customHeight="1" thickBot="1" x14ac:dyDescent="0.2">
      <c r="B62" s="132"/>
      <c r="C62" s="1206" t="s">
        <v>633</v>
      </c>
      <c r="D62" s="1207"/>
      <c r="E62" s="1208"/>
      <c r="F62" s="133">
        <v>1548</v>
      </c>
      <c r="G62" s="130">
        <v>2092</v>
      </c>
      <c r="H62" s="134">
        <v>2645</v>
      </c>
    </row>
    <row r="63" spans="2:8" ht="52.5" customHeight="1" thickBot="1" x14ac:dyDescent="0.2">
      <c r="B63" s="135"/>
      <c r="C63" s="1209" t="s">
        <v>53</v>
      </c>
      <c r="D63" s="1209"/>
      <c r="E63" s="1210"/>
      <c r="F63" s="136">
        <v>74305</v>
      </c>
      <c r="G63" s="136">
        <v>94893</v>
      </c>
      <c r="H63" s="137">
        <v>119840</v>
      </c>
    </row>
    <row r="64" spans="2:8" x14ac:dyDescent="0.15"/>
  </sheetData>
  <sheetProtection algorithmName="SHA-512" hashValue="UtBWAKkjD678fI1qH9I4/FmxvaxbxSP7CshooU94JuQkOrlhtw7LWMZ47zsYy0eNQ37odYlEatzPAMo70XQXaw==" saltValue="5Aog7+44dBx/44Le+2NI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52788</v>
      </c>
      <c r="E3" s="156"/>
      <c r="F3" s="157">
        <v>54945</v>
      </c>
      <c r="G3" s="158"/>
      <c r="H3" s="159"/>
    </row>
    <row r="4" spans="1:8" x14ac:dyDescent="0.15">
      <c r="A4" s="160"/>
      <c r="B4" s="161"/>
      <c r="C4" s="162"/>
      <c r="D4" s="163">
        <v>25480</v>
      </c>
      <c r="E4" s="164"/>
      <c r="F4" s="165">
        <v>29293</v>
      </c>
      <c r="G4" s="166"/>
      <c r="H4" s="167"/>
    </row>
    <row r="5" spans="1:8" x14ac:dyDescent="0.15">
      <c r="A5" s="148" t="s">
        <v>558</v>
      </c>
      <c r="B5" s="153"/>
      <c r="C5" s="154"/>
      <c r="D5" s="155">
        <v>55470</v>
      </c>
      <c r="E5" s="156"/>
      <c r="F5" s="157">
        <v>57132</v>
      </c>
      <c r="G5" s="158"/>
      <c r="H5" s="159"/>
    </row>
    <row r="6" spans="1:8" x14ac:dyDescent="0.15">
      <c r="A6" s="160"/>
      <c r="B6" s="161"/>
      <c r="C6" s="162"/>
      <c r="D6" s="163">
        <v>26096</v>
      </c>
      <c r="E6" s="164"/>
      <c r="F6" s="165">
        <v>30126</v>
      </c>
      <c r="G6" s="166"/>
      <c r="H6" s="167"/>
    </row>
    <row r="7" spans="1:8" x14ac:dyDescent="0.15">
      <c r="A7" s="148" t="s">
        <v>559</v>
      </c>
      <c r="B7" s="153"/>
      <c r="C7" s="154"/>
      <c r="D7" s="155">
        <v>60226</v>
      </c>
      <c r="E7" s="156"/>
      <c r="F7" s="157">
        <v>58766</v>
      </c>
      <c r="G7" s="158"/>
      <c r="H7" s="159"/>
    </row>
    <row r="8" spans="1:8" x14ac:dyDescent="0.15">
      <c r="A8" s="160"/>
      <c r="B8" s="161"/>
      <c r="C8" s="162"/>
      <c r="D8" s="163">
        <v>28643</v>
      </c>
      <c r="E8" s="164"/>
      <c r="F8" s="165">
        <v>29363</v>
      </c>
      <c r="G8" s="166"/>
      <c r="H8" s="167"/>
    </row>
    <row r="9" spans="1:8" x14ac:dyDescent="0.15">
      <c r="A9" s="148" t="s">
        <v>560</v>
      </c>
      <c r="B9" s="153"/>
      <c r="C9" s="154"/>
      <c r="D9" s="155">
        <v>61693</v>
      </c>
      <c r="E9" s="156"/>
      <c r="F9" s="157">
        <v>62482</v>
      </c>
      <c r="G9" s="158"/>
      <c r="H9" s="159"/>
    </row>
    <row r="10" spans="1:8" x14ac:dyDescent="0.15">
      <c r="A10" s="160"/>
      <c r="B10" s="161"/>
      <c r="C10" s="162"/>
      <c r="D10" s="163">
        <v>34376</v>
      </c>
      <c r="E10" s="164"/>
      <c r="F10" s="165">
        <v>34626</v>
      </c>
      <c r="G10" s="166"/>
      <c r="H10" s="167"/>
    </row>
    <row r="11" spans="1:8" x14ac:dyDescent="0.15">
      <c r="A11" s="148" t="s">
        <v>561</v>
      </c>
      <c r="B11" s="153"/>
      <c r="C11" s="154"/>
      <c r="D11" s="155">
        <v>55436</v>
      </c>
      <c r="E11" s="156"/>
      <c r="F11" s="157">
        <v>59288</v>
      </c>
      <c r="G11" s="158"/>
      <c r="H11" s="159"/>
    </row>
    <row r="12" spans="1:8" x14ac:dyDescent="0.15">
      <c r="A12" s="160"/>
      <c r="B12" s="161"/>
      <c r="C12" s="168"/>
      <c r="D12" s="163">
        <v>26701</v>
      </c>
      <c r="E12" s="164"/>
      <c r="F12" s="165">
        <v>32670</v>
      </c>
      <c r="G12" s="166"/>
      <c r="H12" s="167"/>
    </row>
    <row r="13" spans="1:8" x14ac:dyDescent="0.15">
      <c r="A13" s="148"/>
      <c r="B13" s="153"/>
      <c r="C13" s="169"/>
      <c r="D13" s="170">
        <v>57123</v>
      </c>
      <c r="E13" s="171"/>
      <c r="F13" s="172">
        <v>58523</v>
      </c>
      <c r="G13" s="173"/>
      <c r="H13" s="159"/>
    </row>
    <row r="14" spans="1:8" x14ac:dyDescent="0.15">
      <c r="A14" s="160"/>
      <c r="B14" s="161"/>
      <c r="C14" s="162"/>
      <c r="D14" s="163">
        <v>28259</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2.38</v>
      </c>
      <c r="C19" s="174">
        <f>ROUND(VALUE(SUBSTITUTE(実質収支比率等に係る経年分析!G$48,"▲","-")),2)</f>
        <v>2.2200000000000002</v>
      </c>
      <c r="D19" s="174">
        <f>ROUND(VALUE(SUBSTITUTE(実質収支比率等に係る経年分析!H$48,"▲","-")),2)</f>
        <v>2.02</v>
      </c>
      <c r="E19" s="174">
        <f>ROUND(VALUE(SUBSTITUTE(実質収支比率等に係る経年分析!I$48,"▲","-")),2)</f>
        <v>2.42</v>
      </c>
      <c r="F19" s="174">
        <f>ROUND(VALUE(SUBSTITUTE(実質収支比率等に係る経年分析!J$48,"▲","-")),2)</f>
        <v>2.23</v>
      </c>
    </row>
    <row r="20" spans="1:11" x14ac:dyDescent="0.15">
      <c r="A20" s="174" t="s">
        <v>57</v>
      </c>
      <c r="B20" s="174">
        <f>ROUND(VALUE(SUBSTITUTE(実質収支比率等に係る経年分析!F$47,"▲","-")),2)</f>
        <v>7.59</v>
      </c>
      <c r="C20" s="174">
        <f>ROUND(VALUE(SUBSTITUTE(実質収支比率等に係る経年分析!G$47,"▲","-")),2)</f>
        <v>8.08</v>
      </c>
      <c r="D20" s="174">
        <f>ROUND(VALUE(SUBSTITUTE(実質収支比率等に係る経年分析!H$47,"▲","-")),2)</f>
        <v>8.6199999999999992</v>
      </c>
      <c r="E20" s="174">
        <f>ROUND(VALUE(SUBSTITUTE(実質収支比率等に係る経年分析!I$47,"▲","-")),2)</f>
        <v>7.88</v>
      </c>
      <c r="F20" s="174">
        <f>ROUND(VALUE(SUBSTITUTE(実質収支比率等に係る経年分析!J$47,"▲","-")),2)</f>
        <v>8.33</v>
      </c>
    </row>
    <row r="21" spans="1:11" x14ac:dyDescent="0.15">
      <c r="A21" s="174" t="s">
        <v>58</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0.49</v>
      </c>
      <c r="E21" s="174">
        <f>IF(ISNUMBER(VALUE(SUBSTITUTE(実質収支比率等に係る経年分析!I$49,"▲","-"))),ROUND(VALUE(SUBSTITUTE(実質収支比率等に係る経年分析!I$49,"▲","-")),2),NA())</f>
        <v>0.22</v>
      </c>
      <c r="F21" s="174">
        <f>IF(ISNUMBER(VALUE(SUBSTITUTE(実質収支比率等に係る経年分析!J$49,"▲","-"))),ROUND(VALUE(SUBSTITUTE(実質収支比率等に係る経年分析!J$49,"▲","-")),2),NA())</f>
        <v>0.04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工業用水道事業会計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0.77</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2.0099999999999998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2.0699999999999998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2.1800000000000002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2.4700000000000002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2.85</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3.51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2.85</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2.58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2.88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90643</v>
      </c>
      <c r="E42" s="176"/>
      <c r="F42" s="176"/>
      <c r="G42" s="176">
        <f>'実質公債費比率（分子）の構造'!L$52</f>
        <v>96042</v>
      </c>
      <c r="H42" s="176"/>
      <c r="I42" s="176"/>
      <c r="J42" s="176">
        <f>'実質公債費比率（分子）の構造'!M$52</f>
        <v>93445</v>
      </c>
      <c r="K42" s="176"/>
      <c r="L42" s="176"/>
      <c r="M42" s="176">
        <f>'実質公債費比率（分子）の構造'!N$52</f>
        <v>88434</v>
      </c>
      <c r="N42" s="176"/>
      <c r="O42" s="176"/>
      <c r="P42" s="176">
        <f>'実質公債費比率（分子）の構造'!O$52</f>
        <v>92457</v>
      </c>
    </row>
    <row r="43" spans="1:16" x14ac:dyDescent="0.15">
      <c r="A43" s="176" t="s">
        <v>66</v>
      </c>
      <c r="B43" s="176">
        <f>'実質公債費比率（分子）の構造'!K$51</f>
        <v>8</v>
      </c>
      <c r="C43" s="176"/>
      <c r="D43" s="176"/>
      <c r="E43" s="176">
        <f>'実質公債費比率（分子）の構造'!L$51</f>
        <v>3</v>
      </c>
      <c r="F43" s="176"/>
      <c r="G43" s="176"/>
      <c r="H43" s="176">
        <f>'実質公債費比率（分子）の構造'!M$51</f>
        <v>9</v>
      </c>
      <c r="I43" s="176"/>
      <c r="J43" s="176"/>
      <c r="K43" s="176">
        <f>'実質公債費比率（分子）の構造'!N$51</f>
        <v>9</v>
      </c>
      <c r="L43" s="176"/>
      <c r="M43" s="176"/>
      <c r="N43" s="176">
        <f>'実質公債費比率（分子）の構造'!O$51</f>
        <v>1</v>
      </c>
      <c r="O43" s="176"/>
      <c r="P43" s="176"/>
    </row>
    <row r="44" spans="1:16" x14ac:dyDescent="0.15">
      <c r="A44" s="176" t="s">
        <v>67</v>
      </c>
      <c r="B44" s="176">
        <f>'実質公債費比率（分子）の構造'!K$50</f>
        <v>4050</v>
      </c>
      <c r="C44" s="176"/>
      <c r="D44" s="176"/>
      <c r="E44" s="176">
        <f>'実質公債費比率（分子）の構造'!L$50</f>
        <v>4202</v>
      </c>
      <c r="F44" s="176"/>
      <c r="G44" s="176"/>
      <c r="H44" s="176">
        <f>'実質公債費比率（分子）の構造'!M$50</f>
        <v>4172</v>
      </c>
      <c r="I44" s="176"/>
      <c r="J44" s="176"/>
      <c r="K44" s="176">
        <f>'実質公債費比率（分子）の構造'!N$50</f>
        <v>4382</v>
      </c>
      <c r="L44" s="176"/>
      <c r="M44" s="176"/>
      <c r="N44" s="176">
        <f>'実質公債費比率（分子）の構造'!O$50</f>
        <v>3911</v>
      </c>
      <c r="O44" s="176"/>
      <c r="P44" s="176"/>
    </row>
    <row r="45" spans="1:16" x14ac:dyDescent="0.15">
      <c r="A45" s="176" t="s">
        <v>68</v>
      </c>
      <c r="B45" s="176">
        <f>'実質公債費比率（分子）の構造'!K$49</f>
        <v>203</v>
      </c>
      <c r="C45" s="176"/>
      <c r="D45" s="176"/>
      <c r="E45" s="176">
        <f>'実質公債費比率（分子）の構造'!L$49</f>
        <v>348</v>
      </c>
      <c r="F45" s="176"/>
      <c r="G45" s="176"/>
      <c r="H45" s="176">
        <f>'実質公債費比率（分子）の構造'!M$49</f>
        <v>362</v>
      </c>
      <c r="I45" s="176"/>
      <c r="J45" s="176"/>
      <c r="K45" s="176">
        <f>'実質公債費比率（分子）の構造'!N$49</f>
        <v>357</v>
      </c>
      <c r="L45" s="176"/>
      <c r="M45" s="176"/>
      <c r="N45" s="176">
        <f>'実質公債費比率（分子）の構造'!O$49</f>
        <v>350</v>
      </c>
      <c r="O45" s="176"/>
      <c r="P45" s="176"/>
    </row>
    <row r="46" spans="1:16" x14ac:dyDescent="0.15">
      <c r="A46" s="176" t="s">
        <v>69</v>
      </c>
      <c r="B46" s="176">
        <f>'実質公債費比率（分子）の構造'!K$48</f>
        <v>25284</v>
      </c>
      <c r="C46" s="176"/>
      <c r="D46" s="176"/>
      <c r="E46" s="176">
        <f>'実質公債費比率（分子）の構造'!L$48</f>
        <v>23629</v>
      </c>
      <c r="F46" s="176"/>
      <c r="G46" s="176"/>
      <c r="H46" s="176">
        <f>'実質公債費比率（分子）の構造'!M$48</f>
        <v>22987</v>
      </c>
      <c r="I46" s="176"/>
      <c r="J46" s="176"/>
      <c r="K46" s="176">
        <f>'実質公債費比率（分子）の構造'!N$48</f>
        <v>22883</v>
      </c>
      <c r="L46" s="176"/>
      <c r="M46" s="176"/>
      <c r="N46" s="176">
        <f>'実質公債費比率（分子）の構造'!O$48</f>
        <v>22974</v>
      </c>
      <c r="O46" s="176"/>
      <c r="P46" s="176"/>
    </row>
    <row r="47" spans="1:16" x14ac:dyDescent="0.15">
      <c r="A47" s="176" t="s">
        <v>70</v>
      </c>
      <c r="B47" s="176">
        <f>'実質公債費比率（分子）の構造'!K$47</f>
        <v>41622</v>
      </c>
      <c r="C47" s="176"/>
      <c r="D47" s="176"/>
      <c r="E47" s="176">
        <f>'実質公債費比率（分子）の構造'!L$47</f>
        <v>41165</v>
      </c>
      <c r="F47" s="176"/>
      <c r="G47" s="176"/>
      <c r="H47" s="176">
        <f>'実質公債費比率（分子）の構造'!M$47</f>
        <v>41895</v>
      </c>
      <c r="I47" s="176"/>
      <c r="J47" s="176"/>
      <c r="K47" s="176">
        <f>'実質公債費比率（分子）の構造'!N$47</f>
        <v>43385</v>
      </c>
      <c r="L47" s="176"/>
      <c r="M47" s="176"/>
      <c r="N47" s="176">
        <f>'実質公債費比率（分子）の構造'!O$47</f>
        <v>44370</v>
      </c>
      <c r="O47" s="176"/>
      <c r="P47" s="176"/>
    </row>
    <row r="48" spans="1:16" x14ac:dyDescent="0.15">
      <c r="A48" s="176" t="s">
        <v>71</v>
      </c>
      <c r="B48" s="176">
        <f>'実質公債費比率（分子）の構造'!K$46</f>
        <v>2261</v>
      </c>
      <c r="C48" s="176"/>
      <c r="D48" s="176"/>
      <c r="E48" s="176">
        <f>'実質公債費比率（分子）の構造'!L$46</f>
        <v>606</v>
      </c>
      <c r="F48" s="176"/>
      <c r="G48" s="176"/>
      <c r="H48" s="176">
        <f>'実質公債費比率（分子）の構造'!M$46</f>
        <v>299</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54737</v>
      </c>
      <c r="C49" s="176"/>
      <c r="D49" s="176"/>
      <c r="E49" s="176">
        <f>'実質公債費比率（分子）の構造'!L$45</f>
        <v>60635</v>
      </c>
      <c r="F49" s="176"/>
      <c r="G49" s="176"/>
      <c r="H49" s="176">
        <f>'実質公債費比率（分子）の構造'!M$45</f>
        <v>57519</v>
      </c>
      <c r="I49" s="176"/>
      <c r="J49" s="176"/>
      <c r="K49" s="176">
        <f>'実質公債費比率（分子）の構造'!N$45</f>
        <v>48439</v>
      </c>
      <c r="L49" s="176"/>
      <c r="M49" s="176"/>
      <c r="N49" s="176">
        <f>'実質公債費比率（分子）の構造'!O$45</f>
        <v>52383</v>
      </c>
      <c r="O49" s="176"/>
      <c r="P49" s="176"/>
    </row>
    <row r="50" spans="1:16" x14ac:dyDescent="0.15">
      <c r="A50" s="176" t="s">
        <v>73</v>
      </c>
      <c r="B50" s="176" t="e">
        <f>NA()</f>
        <v>#N/A</v>
      </c>
      <c r="C50" s="176">
        <f>IF(ISNUMBER('実質公債費比率（分子）の構造'!K$53),'実質公債費比率（分子）の構造'!K$53,NA())</f>
        <v>37522</v>
      </c>
      <c r="D50" s="176" t="e">
        <f>NA()</f>
        <v>#N/A</v>
      </c>
      <c r="E50" s="176" t="e">
        <f>NA()</f>
        <v>#N/A</v>
      </c>
      <c r="F50" s="176">
        <f>IF(ISNUMBER('実質公債費比率（分子）の構造'!L$53),'実質公債費比率（分子）の構造'!L$53,NA())</f>
        <v>34546</v>
      </c>
      <c r="G50" s="176" t="e">
        <f>NA()</f>
        <v>#N/A</v>
      </c>
      <c r="H50" s="176" t="e">
        <f>NA()</f>
        <v>#N/A</v>
      </c>
      <c r="I50" s="176">
        <f>IF(ISNUMBER('実質公債費比率（分子）の構造'!M$53),'実質公債費比率（分子）の構造'!M$53,NA())</f>
        <v>33798</v>
      </c>
      <c r="J50" s="176" t="e">
        <f>NA()</f>
        <v>#N/A</v>
      </c>
      <c r="K50" s="176" t="e">
        <f>NA()</f>
        <v>#N/A</v>
      </c>
      <c r="L50" s="176">
        <f>IF(ISNUMBER('実質公債費比率（分子）の構造'!N$53),'実質公債費比率（分子）の構造'!N$53,NA())</f>
        <v>31021</v>
      </c>
      <c r="M50" s="176" t="e">
        <f>NA()</f>
        <v>#N/A</v>
      </c>
      <c r="N50" s="176" t="e">
        <f>NA()</f>
        <v>#N/A</v>
      </c>
      <c r="O50" s="176">
        <f>IF(ISNUMBER('実質公債費比率（分子）の構造'!O$53),'実質公債費比率（分子）の構造'!O$53,NA())</f>
        <v>31532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851506</v>
      </c>
      <c r="E56" s="175"/>
      <c r="F56" s="175"/>
      <c r="G56" s="175">
        <f>'将来負担比率（分子）の構造'!J$52</f>
        <v>845402</v>
      </c>
      <c r="H56" s="175"/>
      <c r="I56" s="175"/>
      <c r="J56" s="175">
        <f>'将来負担比率（分子）の構造'!K$52</f>
        <v>843488</v>
      </c>
      <c r="K56" s="175"/>
      <c r="L56" s="175"/>
      <c r="M56" s="175">
        <f>'将来負担比率（分子）の構造'!L$52</f>
        <v>847439</v>
      </c>
      <c r="N56" s="175"/>
      <c r="O56" s="175"/>
      <c r="P56" s="175">
        <f>'将来負担比率（分子）の構造'!M$52</f>
        <v>832371</v>
      </c>
    </row>
    <row r="57" spans="1:16" x14ac:dyDescent="0.15">
      <c r="A57" s="175" t="s">
        <v>44</v>
      </c>
      <c r="B57" s="175"/>
      <c r="C57" s="175"/>
      <c r="D57" s="175">
        <f>'将来負担比率（分子）の構造'!I$51</f>
        <v>293342</v>
      </c>
      <c r="E57" s="175"/>
      <c r="F57" s="175"/>
      <c r="G57" s="175">
        <f>'将来負担比率（分子）の構造'!J$51</f>
        <v>283458</v>
      </c>
      <c r="H57" s="175"/>
      <c r="I57" s="175"/>
      <c r="J57" s="175">
        <f>'将来負担比率（分子）の構造'!K$51</f>
        <v>266110</v>
      </c>
      <c r="K57" s="175"/>
      <c r="L57" s="175"/>
      <c r="M57" s="175">
        <f>'将来負担比率（分子）の構造'!L$51</f>
        <v>278154</v>
      </c>
      <c r="N57" s="175"/>
      <c r="O57" s="175"/>
      <c r="P57" s="175">
        <f>'将来負担比率（分子）の構造'!M$51</f>
        <v>284406</v>
      </c>
    </row>
    <row r="58" spans="1:16" x14ac:dyDescent="0.15">
      <c r="A58" s="175" t="s">
        <v>43</v>
      </c>
      <c r="B58" s="175"/>
      <c r="C58" s="175"/>
      <c r="D58" s="175">
        <f>'将来負担比率（分子）の構造'!I$50</f>
        <v>256370</v>
      </c>
      <c r="E58" s="175"/>
      <c r="F58" s="175"/>
      <c r="G58" s="175">
        <f>'将来負担比率（分子）の構造'!J$50</f>
        <v>282212</v>
      </c>
      <c r="H58" s="175"/>
      <c r="I58" s="175"/>
      <c r="J58" s="175">
        <f>'将来負担比率（分子）の構造'!K$50</f>
        <v>295511</v>
      </c>
      <c r="K58" s="175"/>
      <c r="L58" s="175"/>
      <c r="M58" s="175">
        <f>'将来負担比率（分子）の構造'!L$50</f>
        <v>336218</v>
      </c>
      <c r="N58" s="175"/>
      <c r="O58" s="175"/>
      <c r="P58" s="175">
        <f>'将来負担比率（分子）の構造'!M$50</f>
        <v>378563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18602</v>
      </c>
      <c r="C61" s="175"/>
      <c r="D61" s="175"/>
      <c r="E61" s="175">
        <f>'将来負担比率（分子）の構造'!J$46</f>
        <v>15476</v>
      </c>
      <c r="F61" s="175"/>
      <c r="G61" s="175"/>
      <c r="H61" s="175">
        <f>'将来負担比率（分子）の構造'!K$46</f>
        <v>19326</v>
      </c>
      <c r="I61" s="175"/>
      <c r="J61" s="175"/>
      <c r="K61" s="175">
        <f>'将来負担比率（分子）の構造'!L$46</f>
        <v>9955</v>
      </c>
      <c r="L61" s="175"/>
      <c r="M61" s="175"/>
      <c r="N61" s="175">
        <f>'将来負担比率（分子）の構造'!M$46</f>
        <v>13031</v>
      </c>
      <c r="O61" s="175"/>
      <c r="P61" s="175"/>
    </row>
    <row r="62" spans="1:16" x14ac:dyDescent="0.15">
      <c r="A62" s="175" t="s">
        <v>37</v>
      </c>
      <c r="B62" s="175">
        <f>'将来負担比率（分子）の構造'!I$45</f>
        <v>92791</v>
      </c>
      <c r="C62" s="175"/>
      <c r="D62" s="175"/>
      <c r="E62" s="175">
        <f>'将来負担比率（分子）の構造'!J$45</f>
        <v>91931</v>
      </c>
      <c r="F62" s="175"/>
      <c r="G62" s="175"/>
      <c r="H62" s="175">
        <f>'将来負担比率（分子）の構造'!K$45</f>
        <v>90696</v>
      </c>
      <c r="I62" s="175"/>
      <c r="J62" s="175"/>
      <c r="K62" s="175">
        <f>'将来負担比率（分子）の構造'!L$45</f>
        <v>88203</v>
      </c>
      <c r="L62" s="175"/>
      <c r="M62" s="175"/>
      <c r="N62" s="175">
        <f>'将来負担比率（分子）の構造'!M$45</f>
        <v>87241</v>
      </c>
      <c r="O62" s="175"/>
      <c r="P62" s="175"/>
    </row>
    <row r="63" spans="1:16" x14ac:dyDescent="0.15">
      <c r="A63" s="175" t="s">
        <v>36</v>
      </c>
      <c r="B63" s="175">
        <f>'将来負担比率（分子）の構造'!I$44</f>
        <v>3747</v>
      </c>
      <c r="C63" s="175"/>
      <c r="D63" s="175"/>
      <c r="E63" s="175">
        <f>'将来負担比率（分子）の構造'!J$44</f>
        <v>3458</v>
      </c>
      <c r="F63" s="175"/>
      <c r="G63" s="175"/>
      <c r="H63" s="175">
        <f>'将来負担比率（分子）の構造'!K$44</f>
        <v>3162</v>
      </c>
      <c r="I63" s="175"/>
      <c r="J63" s="175"/>
      <c r="K63" s="175">
        <f>'将来負担比率（分子）の構造'!L$44</f>
        <v>2824</v>
      </c>
      <c r="L63" s="175"/>
      <c r="M63" s="175"/>
      <c r="N63" s="175">
        <f>'将来負担比率（分子）の構造'!M$44</f>
        <v>2488</v>
      </c>
      <c r="O63" s="175"/>
      <c r="P63" s="175"/>
    </row>
    <row r="64" spans="1:16" x14ac:dyDescent="0.15">
      <c r="A64" s="175" t="s">
        <v>35</v>
      </c>
      <c r="B64" s="175">
        <f>'将来負担比率（分子）の構造'!I$43</f>
        <v>285198</v>
      </c>
      <c r="C64" s="175"/>
      <c r="D64" s="175"/>
      <c r="E64" s="175">
        <f>'将来負担比率（分子）の構造'!J$43</f>
        <v>269493</v>
      </c>
      <c r="F64" s="175"/>
      <c r="G64" s="175"/>
      <c r="H64" s="175">
        <f>'将来負担比率（分子）の構造'!K$43</f>
        <v>256858</v>
      </c>
      <c r="I64" s="175"/>
      <c r="J64" s="175"/>
      <c r="K64" s="175">
        <f>'将来負担比率（分子）の構造'!L$43</f>
        <v>251685</v>
      </c>
      <c r="L64" s="175"/>
      <c r="M64" s="175"/>
      <c r="N64" s="175">
        <f>'将来負担比率（分子）の構造'!M$43</f>
        <v>259475</v>
      </c>
      <c r="O64" s="175"/>
      <c r="P64" s="175"/>
    </row>
    <row r="65" spans="1:16" x14ac:dyDescent="0.15">
      <c r="A65" s="175" t="s">
        <v>34</v>
      </c>
      <c r="B65" s="175">
        <f>'将来負担比率（分子）の構造'!I$42</f>
        <v>32524</v>
      </c>
      <c r="C65" s="175"/>
      <c r="D65" s="175"/>
      <c r="E65" s="175">
        <f>'将来負担比率（分子）の構造'!J$42</f>
        <v>26964</v>
      </c>
      <c r="F65" s="175"/>
      <c r="G65" s="175"/>
      <c r="H65" s="175">
        <f>'将来負担比率（分子）の構造'!K$42</f>
        <v>29129</v>
      </c>
      <c r="I65" s="175"/>
      <c r="J65" s="175"/>
      <c r="K65" s="175">
        <f>'将来負担比率（分子）の構造'!L$42</f>
        <v>33552</v>
      </c>
      <c r="L65" s="175"/>
      <c r="M65" s="175"/>
      <c r="N65" s="175">
        <f>'将来負担比率（分子）の構造'!M$42</f>
        <v>30889</v>
      </c>
      <c r="O65" s="175"/>
      <c r="P65" s="175"/>
    </row>
    <row r="66" spans="1:16" x14ac:dyDescent="0.15">
      <c r="A66" s="175" t="s">
        <v>33</v>
      </c>
      <c r="B66" s="175">
        <f>'将来負担比率（分子）の構造'!I$41</f>
        <v>1409307</v>
      </c>
      <c r="C66" s="175"/>
      <c r="D66" s="175"/>
      <c r="E66" s="175">
        <f>'将来負担比率（分子）の構造'!J$41</f>
        <v>1408879</v>
      </c>
      <c r="F66" s="175"/>
      <c r="G66" s="175"/>
      <c r="H66" s="175">
        <f>'将来負担比率（分子）の構造'!K$41</f>
        <v>1400373</v>
      </c>
      <c r="I66" s="175"/>
      <c r="J66" s="175"/>
      <c r="K66" s="175">
        <f>'将来負担比率（分子）の構造'!L$41</f>
        <v>1401546</v>
      </c>
      <c r="L66" s="175"/>
      <c r="M66" s="175"/>
      <c r="N66" s="175">
        <f>'将来負担比率（分子）の構造'!M$41</f>
        <v>1387606</v>
      </c>
      <c r="O66" s="175"/>
      <c r="P66" s="175"/>
    </row>
    <row r="67" spans="1:16" x14ac:dyDescent="0.15">
      <c r="A67" s="175" t="s">
        <v>77</v>
      </c>
      <c r="B67" s="175" t="e">
        <f>NA()</f>
        <v>#N/A</v>
      </c>
      <c r="C67" s="175">
        <f>IF(ISNUMBER('将来負担比率（分子）の構造'!I$53), IF('将来負担比率（分子）の構造'!I$53 &lt; 0, 0, '将来負担比率（分子）の構造'!I$53), NA())</f>
        <v>440952</v>
      </c>
      <c r="D67" s="175" t="e">
        <f>NA()</f>
        <v>#N/A</v>
      </c>
      <c r="E67" s="175" t="e">
        <f>NA()</f>
        <v>#N/A</v>
      </c>
      <c r="F67" s="175">
        <f>IF(ISNUMBER('将来負担比率（分子）の構造'!J$53), IF('将来負担比率（分子）の構造'!J$53 &lt; 0, 0, '将来負担比率（分子）の構造'!J$53), NA())</f>
        <v>405131</v>
      </c>
      <c r="G67" s="175" t="e">
        <f>NA()</f>
        <v>#N/A</v>
      </c>
      <c r="H67" s="175" t="e">
        <f>NA()</f>
        <v>#N/A</v>
      </c>
      <c r="I67" s="175">
        <f>IF(ISNUMBER('将来負担比率（分子）の構造'!K$53), IF('将来負担比率（分子）の構造'!K$53 &lt; 0, 0, '将来負担比率（分子）の構造'!K$53), NA())</f>
        <v>394436</v>
      </c>
      <c r="J67" s="175" t="e">
        <f>NA()</f>
        <v>#N/A</v>
      </c>
      <c r="K67" s="175" t="e">
        <f>NA()</f>
        <v>#N/A</v>
      </c>
      <c r="L67" s="175">
        <f>IF(ISNUMBER('将来負担比率（分子）の構造'!L$53), IF('将来負担比率（分子）の構造'!L$53 &lt; 0, 0, '将来負担比率（分子）の構造'!L$53), NA())</f>
        <v>325955</v>
      </c>
      <c r="M67" s="175" t="e">
        <f>NA()</f>
        <v>#N/A</v>
      </c>
      <c r="N67" s="175" t="e">
        <f>NA()</f>
        <v>#N/A</v>
      </c>
      <c r="O67" s="175">
        <f>IF(ISNUMBER('将来負担比率（分子）の構造'!M$53), IF('将来負担比率（分子）の構造'!M$53 &lt; 0, 0, '将来負担比率（分子）の構造'!M$53), NA())</f>
        <v>285389</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36870</v>
      </c>
      <c r="C72" s="179">
        <f>基金残高に係る経年分析!G55</f>
        <v>35597</v>
      </c>
      <c r="D72" s="179">
        <f>基金残高に係る経年分析!H55</f>
        <v>36832</v>
      </c>
    </row>
    <row r="73" spans="1:16" x14ac:dyDescent="0.15">
      <c r="A73" s="178" t="s">
        <v>80</v>
      </c>
      <c r="B73" s="179">
        <f>基金残高に係る経年分析!F56</f>
        <v>5471</v>
      </c>
      <c r="C73" s="179">
        <f>基金残高に係る経年分析!G56</f>
        <v>19035</v>
      </c>
      <c r="D73" s="179">
        <f>基金残高に係る経年分析!H56</f>
        <v>20731</v>
      </c>
    </row>
    <row r="74" spans="1:16" x14ac:dyDescent="0.15">
      <c r="A74" s="178" t="s">
        <v>81</v>
      </c>
      <c r="B74" s="179">
        <f>基金残高に係る経年分析!F57</f>
        <v>31964</v>
      </c>
      <c r="C74" s="179">
        <f>基金残高に係る経年分析!G57</f>
        <v>40261</v>
      </c>
      <c r="D74" s="179">
        <f>基金残高に係る経年分析!H57</f>
        <v>62277</v>
      </c>
    </row>
  </sheetData>
  <sheetProtection algorithmName="SHA-512" hashValue="Sa+HD1MENln5Rbe52GemlUe/Z510SIhVMFe5hI2Z2VqiahRjQI07zkXTcH2hssiaPFAUmPpILHRsR0jPOwQOIw==" saltValue="QKWvobruQsc+YKyqr71F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X31" sqref="BX31:CB3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358265739</v>
      </c>
      <c r="S5" s="613"/>
      <c r="T5" s="613"/>
      <c r="U5" s="613"/>
      <c r="V5" s="613"/>
      <c r="W5" s="613"/>
      <c r="X5" s="613"/>
      <c r="Y5" s="614"/>
      <c r="Z5" s="615">
        <v>31.3</v>
      </c>
      <c r="AA5" s="615"/>
      <c r="AB5" s="615"/>
      <c r="AC5" s="615"/>
      <c r="AD5" s="616">
        <v>329164608</v>
      </c>
      <c r="AE5" s="616"/>
      <c r="AF5" s="616"/>
      <c r="AG5" s="616"/>
      <c r="AH5" s="616"/>
      <c r="AI5" s="616"/>
      <c r="AJ5" s="616"/>
      <c r="AK5" s="616"/>
      <c r="AL5" s="617">
        <v>74.8</v>
      </c>
      <c r="AM5" s="618"/>
      <c r="AN5" s="618"/>
      <c r="AO5" s="619"/>
      <c r="AP5" s="609" t="s">
        <v>229</v>
      </c>
      <c r="AQ5" s="610"/>
      <c r="AR5" s="610"/>
      <c r="AS5" s="610"/>
      <c r="AT5" s="610"/>
      <c r="AU5" s="610"/>
      <c r="AV5" s="610"/>
      <c r="AW5" s="610"/>
      <c r="AX5" s="610"/>
      <c r="AY5" s="610"/>
      <c r="AZ5" s="610"/>
      <c r="BA5" s="610"/>
      <c r="BB5" s="610"/>
      <c r="BC5" s="610"/>
      <c r="BD5" s="610"/>
      <c r="BE5" s="610"/>
      <c r="BF5" s="611"/>
      <c r="BG5" s="623">
        <v>320832855</v>
      </c>
      <c r="BH5" s="624"/>
      <c r="BI5" s="624"/>
      <c r="BJ5" s="624"/>
      <c r="BK5" s="624"/>
      <c r="BL5" s="624"/>
      <c r="BM5" s="624"/>
      <c r="BN5" s="625"/>
      <c r="BO5" s="626">
        <v>89.6</v>
      </c>
      <c r="BP5" s="626"/>
      <c r="BQ5" s="626"/>
      <c r="BR5" s="626"/>
      <c r="BS5" s="627">
        <v>8810637</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6564530</v>
      </c>
      <c r="S6" s="624"/>
      <c r="T6" s="624"/>
      <c r="U6" s="624"/>
      <c r="V6" s="624"/>
      <c r="W6" s="624"/>
      <c r="X6" s="624"/>
      <c r="Y6" s="625"/>
      <c r="Z6" s="626">
        <v>0.6</v>
      </c>
      <c r="AA6" s="626"/>
      <c r="AB6" s="626"/>
      <c r="AC6" s="626"/>
      <c r="AD6" s="627">
        <v>6564530</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320832855</v>
      </c>
      <c r="BH6" s="624"/>
      <c r="BI6" s="624"/>
      <c r="BJ6" s="624"/>
      <c r="BK6" s="624"/>
      <c r="BL6" s="624"/>
      <c r="BM6" s="624"/>
      <c r="BN6" s="625"/>
      <c r="BO6" s="626">
        <v>89.6</v>
      </c>
      <c r="BP6" s="626"/>
      <c r="BQ6" s="626"/>
      <c r="BR6" s="626"/>
      <c r="BS6" s="627">
        <v>8810637</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1741845</v>
      </c>
      <c r="CS6" s="624"/>
      <c r="CT6" s="624"/>
      <c r="CU6" s="624"/>
      <c r="CV6" s="624"/>
      <c r="CW6" s="624"/>
      <c r="CX6" s="624"/>
      <c r="CY6" s="625"/>
      <c r="CZ6" s="617">
        <v>0.2</v>
      </c>
      <c r="DA6" s="618"/>
      <c r="DB6" s="618"/>
      <c r="DC6" s="634"/>
      <c r="DD6" s="632" t="s">
        <v>236</v>
      </c>
      <c r="DE6" s="624"/>
      <c r="DF6" s="624"/>
      <c r="DG6" s="624"/>
      <c r="DH6" s="624"/>
      <c r="DI6" s="624"/>
      <c r="DJ6" s="624"/>
      <c r="DK6" s="624"/>
      <c r="DL6" s="624"/>
      <c r="DM6" s="624"/>
      <c r="DN6" s="624"/>
      <c r="DO6" s="624"/>
      <c r="DP6" s="625"/>
      <c r="DQ6" s="632">
        <v>1741845</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73025</v>
      </c>
      <c r="S7" s="624"/>
      <c r="T7" s="624"/>
      <c r="U7" s="624"/>
      <c r="V7" s="624"/>
      <c r="W7" s="624"/>
      <c r="X7" s="624"/>
      <c r="Y7" s="625"/>
      <c r="Z7" s="626">
        <v>0</v>
      </c>
      <c r="AA7" s="626"/>
      <c r="AB7" s="626"/>
      <c r="AC7" s="626"/>
      <c r="AD7" s="627">
        <v>73025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175655214</v>
      </c>
      <c r="BH7" s="624"/>
      <c r="BI7" s="624"/>
      <c r="BJ7" s="624"/>
      <c r="BK7" s="624"/>
      <c r="BL7" s="624"/>
      <c r="BM7" s="624"/>
      <c r="BN7" s="625"/>
      <c r="BO7" s="626">
        <v>49</v>
      </c>
      <c r="BP7" s="626"/>
      <c r="BQ7" s="626"/>
      <c r="BR7" s="626"/>
      <c r="BS7" s="627">
        <v>8810637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59881430</v>
      </c>
      <c r="CS7" s="624"/>
      <c r="CT7" s="624"/>
      <c r="CU7" s="624"/>
      <c r="CV7" s="624"/>
      <c r="CW7" s="624"/>
      <c r="CX7" s="624"/>
      <c r="CY7" s="625"/>
      <c r="CZ7" s="626">
        <v>5.3</v>
      </c>
      <c r="DA7" s="626"/>
      <c r="DB7" s="626"/>
      <c r="DC7" s="626"/>
      <c r="DD7" s="632">
        <v>2000150</v>
      </c>
      <c r="DE7" s="624"/>
      <c r="DF7" s="624"/>
      <c r="DG7" s="624"/>
      <c r="DH7" s="624"/>
      <c r="DI7" s="624"/>
      <c r="DJ7" s="624"/>
      <c r="DK7" s="624"/>
      <c r="DL7" s="624"/>
      <c r="DM7" s="624"/>
      <c r="DN7" s="624"/>
      <c r="DO7" s="624"/>
      <c r="DP7" s="625"/>
      <c r="DQ7" s="632">
        <v>48162795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1179420</v>
      </c>
      <c r="S8" s="624"/>
      <c r="T8" s="624"/>
      <c r="U8" s="624"/>
      <c r="V8" s="624"/>
      <c r="W8" s="624"/>
      <c r="X8" s="624"/>
      <c r="Y8" s="625"/>
      <c r="Z8" s="626">
        <v>0.1</v>
      </c>
      <c r="AA8" s="626"/>
      <c r="AB8" s="626"/>
      <c r="AC8" s="626"/>
      <c r="AD8" s="627">
        <v>1179420</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2774681</v>
      </c>
      <c r="BH8" s="624"/>
      <c r="BI8" s="624"/>
      <c r="BJ8" s="624"/>
      <c r="BK8" s="624"/>
      <c r="BL8" s="624"/>
      <c r="BM8" s="624"/>
      <c r="BN8" s="625"/>
      <c r="BO8" s="626">
        <v>0.8</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368474289</v>
      </c>
      <c r="CS8" s="624"/>
      <c r="CT8" s="624"/>
      <c r="CU8" s="624"/>
      <c r="CV8" s="624"/>
      <c r="CW8" s="624"/>
      <c r="CX8" s="624"/>
      <c r="CY8" s="625"/>
      <c r="CZ8" s="626">
        <v>32.799999999999997</v>
      </c>
      <c r="DA8" s="626"/>
      <c r="DB8" s="626"/>
      <c r="DC8" s="626"/>
      <c r="DD8" s="632">
        <v>3150388</v>
      </c>
      <c r="DE8" s="624"/>
      <c r="DF8" s="624"/>
      <c r="DG8" s="624"/>
      <c r="DH8" s="624"/>
      <c r="DI8" s="624"/>
      <c r="DJ8" s="624"/>
      <c r="DK8" s="624"/>
      <c r="DL8" s="624"/>
      <c r="DM8" s="624"/>
      <c r="DN8" s="624"/>
      <c r="DO8" s="624"/>
      <c r="DP8" s="625"/>
      <c r="DQ8" s="632">
        <v>142930716</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981457</v>
      </c>
      <c r="S9" s="624"/>
      <c r="T9" s="624"/>
      <c r="U9" s="624"/>
      <c r="V9" s="624"/>
      <c r="W9" s="624"/>
      <c r="X9" s="624"/>
      <c r="Y9" s="625"/>
      <c r="Z9" s="626">
        <v>0.1</v>
      </c>
      <c r="AA9" s="626"/>
      <c r="AB9" s="626"/>
      <c r="AC9" s="626"/>
      <c r="AD9" s="627">
        <v>981457</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135811297</v>
      </c>
      <c r="BH9" s="624"/>
      <c r="BI9" s="624"/>
      <c r="BJ9" s="624"/>
      <c r="BK9" s="624"/>
      <c r="BL9" s="624"/>
      <c r="BM9" s="624"/>
      <c r="BN9" s="625"/>
      <c r="BO9" s="626">
        <v>37.9</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73697231</v>
      </c>
      <c r="CS9" s="624"/>
      <c r="CT9" s="624"/>
      <c r="CU9" s="624"/>
      <c r="CV9" s="624"/>
      <c r="CW9" s="624"/>
      <c r="CX9" s="624"/>
      <c r="CY9" s="625"/>
      <c r="CZ9" s="626">
        <v>6.6</v>
      </c>
      <c r="DA9" s="626"/>
      <c r="DB9" s="626"/>
      <c r="DC9" s="626"/>
      <c r="DD9" s="632">
        <v>3691658</v>
      </c>
      <c r="DE9" s="624"/>
      <c r="DF9" s="624"/>
      <c r="DG9" s="624"/>
      <c r="DH9" s="624"/>
      <c r="DI9" s="624"/>
      <c r="DJ9" s="624"/>
      <c r="DK9" s="624"/>
      <c r="DL9" s="624"/>
      <c r="DM9" s="624"/>
      <c r="DN9" s="624"/>
      <c r="DO9" s="624"/>
      <c r="DP9" s="625"/>
      <c r="DQ9" s="632">
        <v>42305372</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v>333527</v>
      </c>
      <c r="S10" s="624"/>
      <c r="T10" s="624"/>
      <c r="U10" s="624"/>
      <c r="V10" s="624"/>
      <c r="W10" s="624"/>
      <c r="X10" s="624"/>
      <c r="Y10" s="625"/>
      <c r="Z10" s="626">
        <v>0</v>
      </c>
      <c r="AA10" s="626"/>
      <c r="AB10" s="626"/>
      <c r="AC10" s="626"/>
      <c r="AD10" s="627">
        <v>333527</v>
      </c>
      <c r="AE10" s="627"/>
      <c r="AF10" s="627"/>
      <c r="AG10" s="627"/>
      <c r="AH10" s="627"/>
      <c r="AI10" s="627"/>
      <c r="AJ10" s="627"/>
      <c r="AK10" s="627"/>
      <c r="AL10" s="628">
        <v>0.1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9392832</v>
      </c>
      <c r="BH10" s="624"/>
      <c r="BI10" s="624"/>
      <c r="BJ10" s="624"/>
      <c r="BK10" s="624"/>
      <c r="BL10" s="624"/>
      <c r="BM10" s="624"/>
      <c r="BN10" s="625"/>
      <c r="BO10" s="626">
        <v>2.6</v>
      </c>
      <c r="BP10" s="626"/>
      <c r="BQ10" s="626"/>
      <c r="BR10" s="626"/>
      <c r="BS10" s="627">
        <v>1154128</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126570</v>
      </c>
      <c r="CS10" s="624"/>
      <c r="CT10" s="624"/>
      <c r="CU10" s="624"/>
      <c r="CV10" s="624"/>
      <c r="CW10" s="624"/>
      <c r="CX10" s="624"/>
      <c r="CY10" s="625"/>
      <c r="CZ10" s="626">
        <v>0</v>
      </c>
      <c r="DA10" s="626"/>
      <c r="DB10" s="626"/>
      <c r="DC10" s="626"/>
      <c r="DD10" s="632" t="s">
        <v>236</v>
      </c>
      <c r="DE10" s="624"/>
      <c r="DF10" s="624"/>
      <c r="DG10" s="624"/>
      <c r="DH10" s="624"/>
      <c r="DI10" s="624"/>
      <c r="DJ10" s="624"/>
      <c r="DK10" s="624"/>
      <c r="DL10" s="624"/>
      <c r="DM10" s="624"/>
      <c r="DN10" s="624"/>
      <c r="DO10" s="624"/>
      <c r="DP10" s="625"/>
      <c r="DQ10" s="632">
        <v>115806</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41566284</v>
      </c>
      <c r="S11" s="624"/>
      <c r="T11" s="624"/>
      <c r="U11" s="624"/>
      <c r="V11" s="624"/>
      <c r="W11" s="624"/>
      <c r="X11" s="624"/>
      <c r="Y11" s="625"/>
      <c r="Z11" s="628">
        <v>3.6</v>
      </c>
      <c r="AA11" s="629"/>
      <c r="AB11" s="629"/>
      <c r="AC11" s="635"/>
      <c r="AD11" s="632">
        <v>41566284</v>
      </c>
      <c r="AE11" s="624"/>
      <c r="AF11" s="624"/>
      <c r="AG11" s="624"/>
      <c r="AH11" s="624"/>
      <c r="AI11" s="624"/>
      <c r="AJ11" s="624"/>
      <c r="AK11" s="625"/>
      <c r="AL11" s="628">
        <v>9.5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27676404</v>
      </c>
      <c r="BH11" s="624"/>
      <c r="BI11" s="624"/>
      <c r="BJ11" s="624"/>
      <c r="BK11" s="624"/>
      <c r="BL11" s="624"/>
      <c r="BM11" s="624"/>
      <c r="BN11" s="625"/>
      <c r="BO11" s="626">
        <v>7.7</v>
      </c>
      <c r="BP11" s="626"/>
      <c r="BQ11" s="626"/>
      <c r="BR11" s="626"/>
      <c r="BS11" s="627">
        <v>7656509</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4770468</v>
      </c>
      <c r="CS11" s="624"/>
      <c r="CT11" s="624"/>
      <c r="CU11" s="624"/>
      <c r="CV11" s="624"/>
      <c r="CW11" s="624"/>
      <c r="CX11" s="624"/>
      <c r="CY11" s="625"/>
      <c r="CZ11" s="626">
        <v>0.4</v>
      </c>
      <c r="DA11" s="626"/>
      <c r="DB11" s="626"/>
      <c r="DC11" s="626"/>
      <c r="DD11" s="632">
        <v>1889209</v>
      </c>
      <c r="DE11" s="624"/>
      <c r="DF11" s="624"/>
      <c r="DG11" s="624"/>
      <c r="DH11" s="624"/>
      <c r="DI11" s="624"/>
      <c r="DJ11" s="624"/>
      <c r="DK11" s="624"/>
      <c r="DL11" s="624"/>
      <c r="DM11" s="624"/>
      <c r="DN11" s="624"/>
      <c r="DO11" s="624"/>
      <c r="DP11" s="625"/>
      <c r="DQ11" s="632">
        <v>2763509</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37501</v>
      </c>
      <c r="S12" s="624"/>
      <c r="T12" s="624"/>
      <c r="U12" s="624"/>
      <c r="V12" s="624"/>
      <c r="W12" s="624"/>
      <c r="X12" s="624"/>
      <c r="Y12" s="625"/>
      <c r="Z12" s="626">
        <v>0</v>
      </c>
      <c r="AA12" s="626"/>
      <c r="AB12" s="626"/>
      <c r="AC12" s="626"/>
      <c r="AD12" s="627">
        <v>37501</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130074663</v>
      </c>
      <c r="BH12" s="624"/>
      <c r="BI12" s="624"/>
      <c r="BJ12" s="624"/>
      <c r="BK12" s="624"/>
      <c r="BL12" s="624"/>
      <c r="BM12" s="624"/>
      <c r="BN12" s="625"/>
      <c r="BO12" s="626">
        <v>36.299999999999997</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222047492</v>
      </c>
      <c r="CS12" s="624"/>
      <c r="CT12" s="624"/>
      <c r="CU12" s="624"/>
      <c r="CV12" s="624"/>
      <c r="CW12" s="624"/>
      <c r="CX12" s="624"/>
      <c r="CY12" s="625"/>
      <c r="CZ12" s="626">
        <v>19.7</v>
      </c>
      <c r="DA12" s="626"/>
      <c r="DB12" s="626"/>
      <c r="DC12" s="626"/>
      <c r="DD12" s="632">
        <v>1277208</v>
      </c>
      <c r="DE12" s="624"/>
      <c r="DF12" s="624"/>
      <c r="DG12" s="624"/>
      <c r="DH12" s="624"/>
      <c r="DI12" s="624"/>
      <c r="DJ12" s="624"/>
      <c r="DK12" s="624"/>
      <c r="DL12" s="624"/>
      <c r="DM12" s="624"/>
      <c r="DN12" s="624"/>
      <c r="DO12" s="624"/>
      <c r="DP12" s="625"/>
      <c r="DQ12" s="632">
        <v>12793779</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129324464</v>
      </c>
      <c r="BH13" s="624"/>
      <c r="BI13" s="624"/>
      <c r="BJ13" s="624"/>
      <c r="BK13" s="624"/>
      <c r="BL13" s="624"/>
      <c r="BM13" s="624"/>
      <c r="BN13" s="625"/>
      <c r="BO13" s="626">
        <v>36.1</v>
      </c>
      <c r="BP13" s="626"/>
      <c r="BQ13" s="626"/>
      <c r="BR13" s="626"/>
      <c r="BS13" s="627" t="s">
        <v>129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98417161</v>
      </c>
      <c r="CS13" s="624"/>
      <c r="CT13" s="624"/>
      <c r="CU13" s="624"/>
      <c r="CV13" s="624"/>
      <c r="CW13" s="624"/>
      <c r="CX13" s="624"/>
      <c r="CY13" s="625"/>
      <c r="CZ13" s="626">
        <v>8.8000000000000007</v>
      </c>
      <c r="DA13" s="626"/>
      <c r="DB13" s="626"/>
      <c r="DC13" s="626"/>
      <c r="DD13" s="632">
        <v>49766429</v>
      </c>
      <c r="DE13" s="624"/>
      <c r="DF13" s="624"/>
      <c r="DG13" s="624"/>
      <c r="DH13" s="624"/>
      <c r="DI13" s="624"/>
      <c r="DJ13" s="624"/>
      <c r="DK13" s="624"/>
      <c r="DL13" s="624"/>
      <c r="DM13" s="624"/>
      <c r="DN13" s="624"/>
      <c r="DO13" s="624"/>
      <c r="DP13" s="625"/>
      <c r="DQ13" s="632">
        <v>47428944</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26" t="s">
        <v>129</v>
      </c>
      <c r="AA14" s="626"/>
      <c r="AB14" s="626"/>
      <c r="AC14" s="626"/>
      <c r="AD14" s="627" t="s">
        <v>236</v>
      </c>
      <c r="AE14" s="627"/>
      <c r="AF14" s="627"/>
      <c r="AG14" s="627"/>
      <c r="AH14" s="627"/>
      <c r="AI14" s="627"/>
      <c r="AJ14" s="627"/>
      <c r="AK14" s="627"/>
      <c r="AL14" s="628" t="s">
        <v>236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2241248</v>
      </c>
      <c r="BH14" s="624"/>
      <c r="BI14" s="624"/>
      <c r="BJ14" s="624"/>
      <c r="BK14" s="624"/>
      <c r="BL14" s="624"/>
      <c r="BM14" s="624"/>
      <c r="BN14" s="625"/>
      <c r="BO14" s="626">
        <v>0.6</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13762295</v>
      </c>
      <c r="CS14" s="624"/>
      <c r="CT14" s="624"/>
      <c r="CU14" s="624"/>
      <c r="CV14" s="624"/>
      <c r="CW14" s="624"/>
      <c r="CX14" s="624"/>
      <c r="CY14" s="625"/>
      <c r="CZ14" s="626">
        <v>1.2</v>
      </c>
      <c r="DA14" s="626"/>
      <c r="DB14" s="626"/>
      <c r="DC14" s="626"/>
      <c r="DD14" s="632">
        <v>1159258</v>
      </c>
      <c r="DE14" s="624"/>
      <c r="DF14" s="624"/>
      <c r="DG14" s="624"/>
      <c r="DH14" s="624"/>
      <c r="DI14" s="624"/>
      <c r="DJ14" s="624"/>
      <c r="DK14" s="624"/>
      <c r="DL14" s="624"/>
      <c r="DM14" s="624"/>
      <c r="DN14" s="624"/>
      <c r="DO14" s="624"/>
      <c r="DP14" s="625"/>
      <c r="DQ14" s="632">
        <v>12367668</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v>4612099</v>
      </c>
      <c r="S15" s="624"/>
      <c r="T15" s="624"/>
      <c r="U15" s="624"/>
      <c r="V15" s="624"/>
      <c r="W15" s="624"/>
      <c r="X15" s="624"/>
      <c r="Y15" s="625"/>
      <c r="Z15" s="626">
        <v>0.4</v>
      </c>
      <c r="AA15" s="626"/>
      <c r="AB15" s="626"/>
      <c r="AC15" s="626"/>
      <c r="AD15" s="627">
        <v>4612099</v>
      </c>
      <c r="AE15" s="627"/>
      <c r="AF15" s="627"/>
      <c r="AG15" s="627"/>
      <c r="AH15" s="627"/>
      <c r="AI15" s="627"/>
      <c r="AJ15" s="627"/>
      <c r="AK15" s="627"/>
      <c r="AL15" s="628">
        <v>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12861730</v>
      </c>
      <c r="BH15" s="624"/>
      <c r="BI15" s="624"/>
      <c r="BJ15" s="624"/>
      <c r="BK15" s="624"/>
      <c r="BL15" s="624"/>
      <c r="BM15" s="624"/>
      <c r="BN15" s="625"/>
      <c r="BO15" s="626">
        <v>3.6</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163274643</v>
      </c>
      <c r="CS15" s="624"/>
      <c r="CT15" s="624"/>
      <c r="CU15" s="624"/>
      <c r="CV15" s="624"/>
      <c r="CW15" s="624"/>
      <c r="CX15" s="624"/>
      <c r="CY15" s="625"/>
      <c r="CZ15" s="626">
        <v>14.5</v>
      </c>
      <c r="DA15" s="626"/>
      <c r="DB15" s="626"/>
      <c r="DC15" s="626"/>
      <c r="DD15" s="632">
        <v>24731833</v>
      </c>
      <c r="DE15" s="624"/>
      <c r="DF15" s="624"/>
      <c r="DG15" s="624"/>
      <c r="DH15" s="624"/>
      <c r="DI15" s="624"/>
      <c r="DJ15" s="624"/>
      <c r="DK15" s="624"/>
      <c r="DL15" s="624"/>
      <c r="DM15" s="624"/>
      <c r="DN15" s="624"/>
      <c r="DO15" s="624"/>
      <c r="DP15" s="625"/>
      <c r="DQ15" s="632">
        <v>109856760</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667915</v>
      </c>
      <c r="S16" s="624"/>
      <c r="T16" s="624"/>
      <c r="U16" s="624"/>
      <c r="V16" s="624"/>
      <c r="W16" s="624"/>
      <c r="X16" s="624"/>
      <c r="Y16" s="625"/>
      <c r="Z16" s="626">
        <v>0.1</v>
      </c>
      <c r="AA16" s="626"/>
      <c r="AB16" s="626"/>
      <c r="AC16" s="626"/>
      <c r="AD16" s="627">
        <v>667915</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236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746282</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82996</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5700677</v>
      </c>
      <c r="S17" s="624"/>
      <c r="T17" s="624"/>
      <c r="U17" s="624"/>
      <c r="V17" s="624"/>
      <c r="W17" s="624"/>
      <c r="X17" s="624"/>
      <c r="Y17" s="625"/>
      <c r="Z17" s="626">
        <v>0.5</v>
      </c>
      <c r="AA17" s="626"/>
      <c r="AB17" s="626"/>
      <c r="AC17" s="626"/>
      <c r="AD17" s="627">
        <v>5700677</v>
      </c>
      <c r="AE17" s="627"/>
      <c r="AF17" s="627"/>
      <c r="AG17" s="627"/>
      <c r="AH17" s="627"/>
      <c r="AI17" s="627"/>
      <c r="AJ17" s="627"/>
      <c r="AK17" s="627"/>
      <c r="AL17" s="628">
        <v>1.3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104115730</v>
      </c>
      <c r="CS17" s="624"/>
      <c r="CT17" s="624"/>
      <c r="CU17" s="624"/>
      <c r="CV17" s="624"/>
      <c r="CW17" s="624"/>
      <c r="CX17" s="624"/>
      <c r="CY17" s="625"/>
      <c r="CZ17" s="626">
        <v>9.3000000000000007</v>
      </c>
      <c r="DA17" s="626"/>
      <c r="DB17" s="626"/>
      <c r="DC17" s="626"/>
      <c r="DD17" s="632" t="s">
        <v>236</v>
      </c>
      <c r="DE17" s="624"/>
      <c r="DF17" s="624"/>
      <c r="DG17" s="624"/>
      <c r="DH17" s="624"/>
      <c r="DI17" s="624"/>
      <c r="DJ17" s="624"/>
      <c r="DK17" s="624"/>
      <c r="DL17" s="624"/>
      <c r="DM17" s="624"/>
      <c r="DN17" s="624"/>
      <c r="DO17" s="624"/>
      <c r="DP17" s="625"/>
      <c r="DQ17" s="632">
        <v>91859055</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1835009</v>
      </c>
      <c r="S18" s="624"/>
      <c r="T18" s="624"/>
      <c r="U18" s="624"/>
      <c r="V18" s="624"/>
      <c r="W18" s="624"/>
      <c r="X18" s="624"/>
      <c r="Y18" s="625"/>
      <c r="Z18" s="626">
        <v>0.2</v>
      </c>
      <c r="AA18" s="626"/>
      <c r="AB18" s="626"/>
      <c r="AC18" s="626"/>
      <c r="AD18" s="627">
        <v>1835009</v>
      </c>
      <c r="AE18" s="627"/>
      <c r="AF18" s="627"/>
      <c r="AG18" s="627"/>
      <c r="AH18" s="627"/>
      <c r="AI18" s="627"/>
      <c r="AJ18" s="627"/>
      <c r="AK18" s="627"/>
      <c r="AL18" s="628">
        <v>0.4</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129</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13452923</v>
      </c>
      <c r="CS18" s="624"/>
      <c r="CT18" s="624"/>
      <c r="CU18" s="624"/>
      <c r="CV18" s="624"/>
      <c r="CW18" s="624"/>
      <c r="CX18" s="624"/>
      <c r="CY18" s="625"/>
      <c r="CZ18" s="626">
        <v>1.2</v>
      </c>
      <c r="DA18" s="626"/>
      <c r="DB18" s="626"/>
      <c r="DC18" s="626"/>
      <c r="DD18" s="632" t="s">
        <v>129</v>
      </c>
      <c r="DE18" s="624"/>
      <c r="DF18" s="624"/>
      <c r="DG18" s="624"/>
      <c r="DH18" s="624"/>
      <c r="DI18" s="624"/>
      <c r="DJ18" s="624"/>
      <c r="DK18" s="624"/>
      <c r="DL18" s="624"/>
      <c r="DM18" s="624"/>
      <c r="DN18" s="624"/>
      <c r="DO18" s="624"/>
      <c r="DP18" s="625"/>
      <c r="DQ18" s="632">
        <v>6118028</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1815588</v>
      </c>
      <c r="S19" s="624"/>
      <c r="T19" s="624"/>
      <c r="U19" s="624"/>
      <c r="V19" s="624"/>
      <c r="W19" s="624"/>
      <c r="X19" s="624"/>
      <c r="Y19" s="625"/>
      <c r="Z19" s="626">
        <v>0.2</v>
      </c>
      <c r="AA19" s="626"/>
      <c r="AB19" s="626"/>
      <c r="AC19" s="626"/>
      <c r="AD19" s="627">
        <v>1815588</v>
      </c>
      <c r="AE19" s="627"/>
      <c r="AF19" s="627"/>
      <c r="AG19" s="627"/>
      <c r="AH19" s="627"/>
      <c r="AI19" s="627"/>
      <c r="AJ19" s="627"/>
      <c r="AK19" s="627"/>
      <c r="AL19" s="628">
        <v>0.4</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37432884</v>
      </c>
      <c r="BH19" s="624"/>
      <c r="BI19" s="624"/>
      <c r="BJ19" s="624"/>
      <c r="BK19" s="624"/>
      <c r="BL19" s="624"/>
      <c r="BM19" s="624"/>
      <c r="BN19" s="625"/>
      <c r="BO19" s="626">
        <v>10.4</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19421</v>
      </c>
      <c r="S20" s="624"/>
      <c r="T20" s="624"/>
      <c r="U20" s="624"/>
      <c r="V20" s="624"/>
      <c r="W20" s="624"/>
      <c r="X20" s="624"/>
      <c r="Y20" s="625"/>
      <c r="Z20" s="626">
        <v>0</v>
      </c>
      <c r="AA20" s="626"/>
      <c r="AB20" s="626"/>
      <c r="AC20" s="626"/>
      <c r="AD20" s="627">
        <v>19421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35518183</v>
      </c>
      <c r="BH20" s="624"/>
      <c r="BI20" s="624"/>
      <c r="BJ20" s="624"/>
      <c r="BK20" s="624"/>
      <c r="BL20" s="624"/>
      <c r="BM20" s="624"/>
      <c r="BN20" s="625"/>
      <c r="BO20" s="626">
        <v>9.9</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1124508359</v>
      </c>
      <c r="CS20" s="624"/>
      <c r="CT20" s="624"/>
      <c r="CU20" s="624"/>
      <c r="CV20" s="624"/>
      <c r="CW20" s="624"/>
      <c r="CX20" s="624"/>
      <c r="CY20" s="625"/>
      <c r="CZ20" s="626">
        <v>100</v>
      </c>
      <c r="DA20" s="626"/>
      <c r="DB20" s="626"/>
      <c r="DC20" s="626"/>
      <c r="DD20" s="632">
        <v>87666133</v>
      </c>
      <c r="DE20" s="624"/>
      <c r="DF20" s="624"/>
      <c r="DG20" s="624"/>
      <c r="DH20" s="624"/>
      <c r="DI20" s="624"/>
      <c r="DJ20" s="624"/>
      <c r="DK20" s="624"/>
      <c r="DL20" s="624"/>
      <c r="DM20" s="624"/>
      <c r="DN20" s="624"/>
      <c r="DO20" s="624"/>
      <c r="DP20" s="625"/>
      <c r="DQ20" s="632">
        <v>518527273</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43846636</v>
      </c>
      <c r="S21" s="624"/>
      <c r="T21" s="624"/>
      <c r="U21" s="624"/>
      <c r="V21" s="624"/>
      <c r="W21" s="624"/>
      <c r="X21" s="624"/>
      <c r="Y21" s="625"/>
      <c r="Z21" s="626">
        <v>3.8</v>
      </c>
      <c r="AA21" s="626"/>
      <c r="AB21" s="626"/>
      <c r="AC21" s="626"/>
      <c r="AD21" s="627">
        <v>42190285</v>
      </c>
      <c r="AE21" s="627"/>
      <c r="AF21" s="627"/>
      <c r="AG21" s="627"/>
      <c r="AH21" s="627"/>
      <c r="AI21" s="627"/>
      <c r="AJ21" s="627"/>
      <c r="AK21" s="627"/>
      <c r="AL21" s="628">
        <v>9.6</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44949</v>
      </c>
      <c r="BH21" s="624"/>
      <c r="BI21" s="624"/>
      <c r="BJ21" s="624"/>
      <c r="BK21" s="624"/>
      <c r="BL21" s="624"/>
      <c r="BM21" s="624"/>
      <c r="BN21" s="625"/>
      <c r="BO21" s="626">
        <v>0</v>
      </c>
      <c r="BP21" s="626"/>
      <c r="BQ21" s="626"/>
      <c r="BR21" s="626"/>
      <c r="BS21" s="627" t="s">
        <v>236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42190285</v>
      </c>
      <c r="S22" s="624"/>
      <c r="T22" s="624"/>
      <c r="U22" s="624"/>
      <c r="V22" s="624"/>
      <c r="W22" s="624"/>
      <c r="X22" s="624"/>
      <c r="Y22" s="625"/>
      <c r="Z22" s="626">
        <v>3.7</v>
      </c>
      <c r="AA22" s="626"/>
      <c r="AB22" s="626"/>
      <c r="AC22" s="626"/>
      <c r="AD22" s="627">
        <v>42190285</v>
      </c>
      <c r="AE22" s="627"/>
      <c r="AF22" s="627"/>
      <c r="AG22" s="627"/>
      <c r="AH22" s="627"/>
      <c r="AI22" s="627"/>
      <c r="AJ22" s="627"/>
      <c r="AK22" s="627"/>
      <c r="AL22" s="628">
        <v>9.6</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v>8286804</v>
      </c>
      <c r="BH22" s="624"/>
      <c r="BI22" s="624"/>
      <c r="BJ22" s="624"/>
      <c r="BK22" s="624"/>
      <c r="BL22" s="624"/>
      <c r="BM22" s="624"/>
      <c r="BN22" s="625"/>
      <c r="BO22" s="626">
        <v>2.2999999999999998</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1656351</v>
      </c>
      <c r="S23" s="624"/>
      <c r="T23" s="624"/>
      <c r="U23" s="624"/>
      <c r="V23" s="624"/>
      <c r="W23" s="624"/>
      <c r="X23" s="624"/>
      <c r="Y23" s="625"/>
      <c r="Z23" s="626">
        <v>0.1</v>
      </c>
      <c r="AA23" s="626"/>
      <c r="AB23" s="626"/>
      <c r="AC23" s="626"/>
      <c r="AD23" s="627" t="s">
        <v>129</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27186430</v>
      </c>
      <c r="BH23" s="624"/>
      <c r="BI23" s="624"/>
      <c r="BJ23" s="624"/>
      <c r="BK23" s="624"/>
      <c r="BL23" s="624"/>
      <c r="BM23" s="624"/>
      <c r="BN23" s="625"/>
      <c r="BO23" s="626">
        <v>7.6</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236</v>
      </c>
      <c r="AA24" s="626"/>
      <c r="AB24" s="626"/>
      <c r="AC24" s="626"/>
      <c r="AD24" s="627" t="s">
        <v>236</v>
      </c>
      <c r="AE24" s="627"/>
      <c r="AF24" s="627"/>
      <c r="AG24" s="627"/>
      <c r="AH24" s="627"/>
      <c r="AI24" s="627"/>
      <c r="AJ24" s="627"/>
      <c r="AK24" s="627"/>
      <c r="AL24" s="628" t="s">
        <v>129</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524853270</v>
      </c>
      <c r="CS24" s="613"/>
      <c r="CT24" s="613"/>
      <c r="CU24" s="613"/>
      <c r="CV24" s="613"/>
      <c r="CW24" s="613"/>
      <c r="CX24" s="613"/>
      <c r="CY24" s="614"/>
      <c r="CZ24" s="617">
        <v>46.7</v>
      </c>
      <c r="DA24" s="618"/>
      <c r="DB24" s="618"/>
      <c r="DC24" s="634"/>
      <c r="DD24" s="655">
        <v>290166172</v>
      </c>
      <c r="DE24" s="613"/>
      <c r="DF24" s="613"/>
      <c r="DG24" s="613"/>
      <c r="DH24" s="613"/>
      <c r="DI24" s="613"/>
      <c r="DJ24" s="613"/>
      <c r="DK24" s="614"/>
      <c r="DL24" s="655">
        <v>281612953</v>
      </c>
      <c r="DM24" s="613"/>
      <c r="DN24" s="613"/>
      <c r="DO24" s="613"/>
      <c r="DP24" s="613"/>
      <c r="DQ24" s="613"/>
      <c r="DR24" s="613"/>
      <c r="DS24" s="613"/>
      <c r="DT24" s="613"/>
      <c r="DU24" s="613"/>
      <c r="DV24" s="614"/>
      <c r="DW24" s="617">
        <v>62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465663819</v>
      </c>
      <c r="S25" s="624"/>
      <c r="T25" s="624"/>
      <c r="U25" s="624"/>
      <c r="V25" s="624"/>
      <c r="W25" s="624"/>
      <c r="X25" s="624"/>
      <c r="Y25" s="625"/>
      <c r="Z25" s="626">
        <v>40.700000000000003</v>
      </c>
      <c r="AA25" s="626"/>
      <c r="AB25" s="626"/>
      <c r="AC25" s="626"/>
      <c r="AD25" s="627">
        <v>434906337</v>
      </c>
      <c r="AE25" s="627"/>
      <c r="AF25" s="627"/>
      <c r="AG25" s="627"/>
      <c r="AH25" s="627"/>
      <c r="AI25" s="627"/>
      <c r="AJ25" s="627"/>
      <c r="AK25" s="627"/>
      <c r="AL25" s="628">
        <v>98.9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v>1914701</v>
      </c>
      <c r="BH25" s="624"/>
      <c r="BI25" s="624"/>
      <c r="BJ25" s="624"/>
      <c r="BK25" s="624"/>
      <c r="BL25" s="624"/>
      <c r="BM25" s="624"/>
      <c r="BN25" s="625"/>
      <c r="BO25" s="626">
        <v>0.5</v>
      </c>
      <c r="BP25" s="626"/>
      <c r="BQ25" s="626"/>
      <c r="BR25" s="626"/>
      <c r="BS25" s="627" t="s">
        <v>236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145757855</v>
      </c>
      <c r="CS25" s="644"/>
      <c r="CT25" s="644"/>
      <c r="CU25" s="644"/>
      <c r="CV25" s="644"/>
      <c r="CW25" s="644"/>
      <c r="CX25" s="644"/>
      <c r="CY25" s="645"/>
      <c r="CZ25" s="628">
        <v>13</v>
      </c>
      <c r="DA25" s="656"/>
      <c r="DB25" s="656"/>
      <c r="DC25" s="658"/>
      <c r="DD25" s="632">
        <v>122303697</v>
      </c>
      <c r="DE25" s="644"/>
      <c r="DF25" s="644"/>
      <c r="DG25" s="644"/>
      <c r="DH25" s="644"/>
      <c r="DI25" s="644"/>
      <c r="DJ25" s="644"/>
      <c r="DK25" s="645"/>
      <c r="DL25" s="632">
        <v>115427460</v>
      </c>
      <c r="DM25" s="644"/>
      <c r="DN25" s="644"/>
      <c r="DO25" s="644"/>
      <c r="DP25" s="644"/>
      <c r="DQ25" s="644"/>
      <c r="DR25" s="644"/>
      <c r="DS25" s="644"/>
      <c r="DT25" s="644"/>
      <c r="DU25" s="644"/>
      <c r="DV25" s="645"/>
      <c r="DW25" s="628">
        <v>25.4</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507306</v>
      </c>
      <c r="S26" s="624"/>
      <c r="T26" s="624"/>
      <c r="U26" s="624"/>
      <c r="V26" s="624"/>
      <c r="W26" s="624"/>
      <c r="X26" s="624"/>
      <c r="Y26" s="625"/>
      <c r="Z26" s="626">
        <v>0</v>
      </c>
      <c r="AA26" s="626"/>
      <c r="AB26" s="626"/>
      <c r="AC26" s="626"/>
      <c r="AD26" s="627">
        <v>507306</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103633706</v>
      </c>
      <c r="CS26" s="624"/>
      <c r="CT26" s="624"/>
      <c r="CU26" s="624"/>
      <c r="CV26" s="624"/>
      <c r="CW26" s="624"/>
      <c r="CX26" s="624"/>
      <c r="CY26" s="625"/>
      <c r="CZ26" s="628">
        <v>9.1999999999999993</v>
      </c>
      <c r="DA26" s="656"/>
      <c r="DB26" s="656"/>
      <c r="DC26" s="658"/>
      <c r="DD26" s="632">
        <v>82442607</v>
      </c>
      <c r="DE26" s="624"/>
      <c r="DF26" s="624"/>
      <c r="DG26" s="624"/>
      <c r="DH26" s="624"/>
      <c r="DI26" s="624"/>
      <c r="DJ26" s="624"/>
      <c r="DK26" s="625"/>
      <c r="DL26" s="632" t="s">
        <v>236</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12173478</v>
      </c>
      <c r="S27" s="624"/>
      <c r="T27" s="624"/>
      <c r="U27" s="624"/>
      <c r="V27" s="624"/>
      <c r="W27" s="624"/>
      <c r="X27" s="624"/>
      <c r="Y27" s="625"/>
      <c r="Z27" s="626">
        <v>1.1000000000000001</v>
      </c>
      <c r="AA27" s="626"/>
      <c r="AB27" s="626"/>
      <c r="AC27" s="626"/>
      <c r="AD27" s="627" t="s">
        <v>236</v>
      </c>
      <c r="AE27" s="627"/>
      <c r="AF27" s="627"/>
      <c r="AG27" s="627"/>
      <c r="AH27" s="627"/>
      <c r="AI27" s="627"/>
      <c r="AJ27" s="627"/>
      <c r="AK27" s="627"/>
      <c r="AL27" s="628" t="s">
        <v>236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358265739</v>
      </c>
      <c r="BH27" s="624"/>
      <c r="BI27" s="624"/>
      <c r="BJ27" s="624"/>
      <c r="BK27" s="624"/>
      <c r="BL27" s="624"/>
      <c r="BM27" s="624"/>
      <c r="BN27" s="625"/>
      <c r="BO27" s="626">
        <v>100</v>
      </c>
      <c r="BP27" s="626"/>
      <c r="BQ27" s="626"/>
      <c r="BR27" s="626"/>
      <c r="BS27" s="627">
        <v>8810637</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275325505</v>
      </c>
      <c r="CS27" s="644"/>
      <c r="CT27" s="644"/>
      <c r="CU27" s="644"/>
      <c r="CV27" s="644"/>
      <c r="CW27" s="644"/>
      <c r="CX27" s="644"/>
      <c r="CY27" s="645"/>
      <c r="CZ27" s="628">
        <v>24.5</v>
      </c>
      <c r="DA27" s="656"/>
      <c r="DB27" s="656"/>
      <c r="DC27" s="658"/>
      <c r="DD27" s="632">
        <v>76349210</v>
      </c>
      <c r="DE27" s="644"/>
      <c r="DF27" s="644"/>
      <c r="DG27" s="644"/>
      <c r="DH27" s="644"/>
      <c r="DI27" s="644"/>
      <c r="DJ27" s="644"/>
      <c r="DK27" s="645"/>
      <c r="DL27" s="632">
        <v>74672228</v>
      </c>
      <c r="DM27" s="644"/>
      <c r="DN27" s="644"/>
      <c r="DO27" s="644"/>
      <c r="DP27" s="644"/>
      <c r="DQ27" s="644"/>
      <c r="DR27" s="644"/>
      <c r="DS27" s="644"/>
      <c r="DT27" s="644"/>
      <c r="DU27" s="644"/>
      <c r="DV27" s="645"/>
      <c r="DW27" s="628">
        <v>16.399999999999999</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17407570</v>
      </c>
      <c r="S28" s="624"/>
      <c r="T28" s="624"/>
      <c r="U28" s="624"/>
      <c r="V28" s="624"/>
      <c r="W28" s="624"/>
      <c r="X28" s="624"/>
      <c r="Y28" s="625"/>
      <c r="Z28" s="626">
        <v>1.5</v>
      </c>
      <c r="AA28" s="626"/>
      <c r="AB28" s="626"/>
      <c r="AC28" s="626"/>
      <c r="AD28" s="627">
        <v>3277873</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103769910</v>
      </c>
      <c r="CS28" s="624"/>
      <c r="CT28" s="624"/>
      <c r="CU28" s="624"/>
      <c r="CV28" s="624"/>
      <c r="CW28" s="624"/>
      <c r="CX28" s="624"/>
      <c r="CY28" s="625"/>
      <c r="CZ28" s="628">
        <v>9.1999999999999993</v>
      </c>
      <c r="DA28" s="656"/>
      <c r="DB28" s="656"/>
      <c r="DC28" s="658"/>
      <c r="DD28" s="632">
        <v>91513265</v>
      </c>
      <c r="DE28" s="624"/>
      <c r="DF28" s="624"/>
      <c r="DG28" s="624"/>
      <c r="DH28" s="624"/>
      <c r="DI28" s="624"/>
      <c r="DJ28" s="624"/>
      <c r="DK28" s="625"/>
      <c r="DL28" s="632">
        <v>91513265</v>
      </c>
      <c r="DM28" s="624"/>
      <c r="DN28" s="624"/>
      <c r="DO28" s="624"/>
      <c r="DP28" s="624"/>
      <c r="DQ28" s="624"/>
      <c r="DR28" s="624"/>
      <c r="DS28" s="624"/>
      <c r="DT28" s="624"/>
      <c r="DU28" s="624"/>
      <c r="DV28" s="625"/>
      <c r="DW28" s="628">
        <v>20.100000000000001</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7785739</v>
      </c>
      <c r="S29" s="624"/>
      <c r="T29" s="624"/>
      <c r="U29" s="624"/>
      <c r="V29" s="624"/>
      <c r="W29" s="624"/>
      <c r="X29" s="624"/>
      <c r="Y29" s="625"/>
      <c r="Z29" s="626">
        <v>0.7</v>
      </c>
      <c r="AA29" s="626"/>
      <c r="AB29" s="626"/>
      <c r="AC29" s="626"/>
      <c r="AD29" s="627">
        <v>57077</v>
      </c>
      <c r="AE29" s="627"/>
      <c r="AF29" s="627"/>
      <c r="AG29" s="627"/>
      <c r="AH29" s="627"/>
      <c r="AI29" s="627"/>
      <c r="AJ29" s="627"/>
      <c r="AK29" s="627"/>
      <c r="AL29" s="628">
        <v>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103764052</v>
      </c>
      <c r="CS29" s="644"/>
      <c r="CT29" s="644"/>
      <c r="CU29" s="644"/>
      <c r="CV29" s="644"/>
      <c r="CW29" s="644"/>
      <c r="CX29" s="644"/>
      <c r="CY29" s="645"/>
      <c r="CZ29" s="628">
        <v>9.1999999999999993</v>
      </c>
      <c r="DA29" s="656"/>
      <c r="DB29" s="656"/>
      <c r="DC29" s="658"/>
      <c r="DD29" s="632">
        <v>91507407</v>
      </c>
      <c r="DE29" s="644"/>
      <c r="DF29" s="644"/>
      <c r="DG29" s="644"/>
      <c r="DH29" s="644"/>
      <c r="DI29" s="644"/>
      <c r="DJ29" s="644"/>
      <c r="DK29" s="645"/>
      <c r="DL29" s="632">
        <v>91507407</v>
      </c>
      <c r="DM29" s="644"/>
      <c r="DN29" s="644"/>
      <c r="DO29" s="644"/>
      <c r="DP29" s="644"/>
      <c r="DQ29" s="644"/>
      <c r="DR29" s="644"/>
      <c r="DS29" s="644"/>
      <c r="DT29" s="644"/>
      <c r="DU29" s="644"/>
      <c r="DV29" s="645"/>
      <c r="DW29" s="628">
        <v>20.100000000000001</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239225251</v>
      </c>
      <c r="S30" s="624"/>
      <c r="T30" s="624"/>
      <c r="U30" s="624"/>
      <c r="V30" s="624"/>
      <c r="W30" s="624"/>
      <c r="X30" s="624"/>
      <c r="Y30" s="625"/>
      <c r="Z30" s="626">
        <v>20.9</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94567500</v>
      </c>
      <c r="CS30" s="624"/>
      <c r="CT30" s="624"/>
      <c r="CU30" s="624"/>
      <c r="CV30" s="624"/>
      <c r="CW30" s="624"/>
      <c r="CX30" s="624"/>
      <c r="CY30" s="625"/>
      <c r="CZ30" s="628">
        <v>8.4</v>
      </c>
      <c r="DA30" s="656"/>
      <c r="DB30" s="656"/>
      <c r="DC30" s="658"/>
      <c r="DD30" s="632">
        <v>82888257</v>
      </c>
      <c r="DE30" s="624"/>
      <c r="DF30" s="624"/>
      <c r="DG30" s="624"/>
      <c r="DH30" s="624"/>
      <c r="DI30" s="624"/>
      <c r="DJ30" s="624"/>
      <c r="DK30" s="625"/>
      <c r="DL30" s="632">
        <v>82888257</v>
      </c>
      <c r="DM30" s="624"/>
      <c r="DN30" s="624"/>
      <c r="DO30" s="624"/>
      <c r="DP30" s="624"/>
      <c r="DQ30" s="624"/>
      <c r="DR30" s="624"/>
      <c r="DS30" s="624"/>
      <c r="DT30" s="624"/>
      <c r="DU30" s="624"/>
      <c r="DV30" s="625"/>
      <c r="DW30" s="628">
        <v>18.2</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v>56700</v>
      </c>
      <c r="S31" s="624"/>
      <c r="T31" s="624"/>
      <c r="U31" s="624"/>
      <c r="V31" s="624"/>
      <c r="W31" s="624"/>
      <c r="X31" s="624"/>
      <c r="Y31" s="625"/>
      <c r="Z31" s="626">
        <v>0</v>
      </c>
      <c r="AA31" s="626"/>
      <c r="AB31" s="626"/>
      <c r="AC31" s="626"/>
      <c r="AD31" s="627">
        <v>56700</v>
      </c>
      <c r="AE31" s="627"/>
      <c r="AF31" s="627"/>
      <c r="AG31" s="627"/>
      <c r="AH31" s="627"/>
      <c r="AI31" s="627"/>
      <c r="AJ31" s="627"/>
      <c r="AK31" s="627"/>
      <c r="AL31" s="628">
        <v>0</v>
      </c>
      <c r="AM31" s="629"/>
      <c r="AN31" s="629"/>
      <c r="AO31" s="630"/>
      <c r="AP31" s="671" t="s">
        <v>313</v>
      </c>
      <c r="AQ31" s="672"/>
      <c r="AR31" s="672"/>
      <c r="AS31" s="672"/>
      <c r="AT31" s="677" t="s">
        <v>314</v>
      </c>
      <c r="AU31" s="218"/>
      <c r="AV31" s="218"/>
      <c r="AW31" s="218"/>
      <c r="AX31" s="609" t="s">
        <v>187</v>
      </c>
      <c r="AY31" s="610"/>
      <c r="AZ31" s="610"/>
      <c r="BA31" s="610"/>
      <c r="BB31" s="610"/>
      <c r="BC31" s="610"/>
      <c r="BD31" s="610"/>
      <c r="BE31" s="610"/>
      <c r="BF31" s="611"/>
      <c r="BG31" s="670">
        <v>99.5</v>
      </c>
      <c r="BH31" s="667"/>
      <c r="BI31" s="667"/>
      <c r="BJ31" s="667"/>
      <c r="BK31" s="667"/>
      <c r="BL31" s="667"/>
      <c r="BM31" s="618">
        <v>98.8</v>
      </c>
      <c r="BN31" s="667"/>
      <c r="BO31" s="667"/>
      <c r="BP31" s="667"/>
      <c r="BQ31" s="668"/>
      <c r="BR31" s="670">
        <v>99.5</v>
      </c>
      <c r="BS31" s="667"/>
      <c r="BT31" s="667"/>
      <c r="BU31" s="667"/>
      <c r="BV31" s="667"/>
      <c r="BW31" s="667"/>
      <c r="BX31" s="618">
        <v>98.8</v>
      </c>
      <c r="BY31" s="667"/>
      <c r="BZ31" s="667"/>
      <c r="CA31" s="667"/>
      <c r="CB31" s="668"/>
      <c r="CD31" s="663"/>
      <c r="CE31" s="664"/>
      <c r="CF31" s="620" t="s">
        <v>315</v>
      </c>
      <c r="CG31" s="621"/>
      <c r="CH31" s="621"/>
      <c r="CI31" s="621"/>
      <c r="CJ31" s="621"/>
      <c r="CK31" s="621"/>
      <c r="CL31" s="621"/>
      <c r="CM31" s="621"/>
      <c r="CN31" s="621"/>
      <c r="CO31" s="621"/>
      <c r="CP31" s="621"/>
      <c r="CQ31" s="622"/>
      <c r="CR31" s="623">
        <v>9196552</v>
      </c>
      <c r="CS31" s="644"/>
      <c r="CT31" s="644"/>
      <c r="CU31" s="644"/>
      <c r="CV31" s="644"/>
      <c r="CW31" s="644"/>
      <c r="CX31" s="644"/>
      <c r="CY31" s="645"/>
      <c r="CZ31" s="628">
        <v>0.8</v>
      </c>
      <c r="DA31" s="656"/>
      <c r="DB31" s="656"/>
      <c r="DC31" s="658"/>
      <c r="DD31" s="632">
        <v>8619150</v>
      </c>
      <c r="DE31" s="644"/>
      <c r="DF31" s="644"/>
      <c r="DG31" s="644"/>
      <c r="DH31" s="644"/>
      <c r="DI31" s="644"/>
      <c r="DJ31" s="644"/>
      <c r="DK31" s="645"/>
      <c r="DL31" s="632">
        <v>8619150</v>
      </c>
      <c r="DM31" s="644"/>
      <c r="DN31" s="644"/>
      <c r="DO31" s="644"/>
      <c r="DP31" s="644"/>
      <c r="DQ31" s="644"/>
      <c r="DR31" s="644"/>
      <c r="DS31" s="644"/>
      <c r="DT31" s="644"/>
      <c r="DU31" s="644"/>
      <c r="DV31" s="645"/>
      <c r="DW31" s="628">
        <v>1.9</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49149334</v>
      </c>
      <c r="S32" s="624"/>
      <c r="T32" s="624"/>
      <c r="U32" s="624"/>
      <c r="V32" s="624"/>
      <c r="W32" s="624"/>
      <c r="X32" s="624"/>
      <c r="Y32" s="625"/>
      <c r="Z32" s="626">
        <v>4.3</v>
      </c>
      <c r="AA32" s="626"/>
      <c r="AB32" s="626"/>
      <c r="AC32" s="626"/>
      <c r="AD32" s="627" t="s">
        <v>236</v>
      </c>
      <c r="AE32" s="627"/>
      <c r="AF32" s="627"/>
      <c r="AG32" s="627"/>
      <c r="AH32" s="627"/>
      <c r="AI32" s="627"/>
      <c r="AJ32" s="627"/>
      <c r="AK32" s="627"/>
      <c r="AL32" s="628" t="s">
        <v>236</v>
      </c>
      <c r="AM32" s="629"/>
      <c r="AN32" s="629"/>
      <c r="AO32" s="630"/>
      <c r="AP32" s="673"/>
      <c r="AQ32" s="674"/>
      <c r="AR32" s="674"/>
      <c r="AS32" s="674"/>
      <c r="AT32" s="678"/>
      <c r="AU32" s="214" t="s">
        <v>317</v>
      </c>
      <c r="AX32" s="620" t="s">
        <v>318</v>
      </c>
      <c r="AY32" s="621"/>
      <c r="AZ32" s="621"/>
      <c r="BA32" s="621"/>
      <c r="BB32" s="621"/>
      <c r="BC32" s="621"/>
      <c r="BD32" s="621"/>
      <c r="BE32" s="621"/>
      <c r="BF32" s="622"/>
      <c r="BG32" s="680">
        <v>99.2</v>
      </c>
      <c r="BH32" s="644"/>
      <c r="BI32" s="644"/>
      <c r="BJ32" s="644"/>
      <c r="BK32" s="644"/>
      <c r="BL32" s="644"/>
      <c r="BM32" s="629">
        <v>98.1</v>
      </c>
      <c r="BN32" s="644"/>
      <c r="BO32" s="644"/>
      <c r="BP32" s="644"/>
      <c r="BQ32" s="669"/>
      <c r="BR32" s="680">
        <v>99.3</v>
      </c>
      <c r="BS32" s="644"/>
      <c r="BT32" s="644"/>
      <c r="BU32" s="644"/>
      <c r="BV32" s="644"/>
      <c r="BW32" s="644"/>
      <c r="BX32" s="629">
        <v>98.1</v>
      </c>
      <c r="BY32" s="644"/>
      <c r="BZ32" s="644"/>
      <c r="CA32" s="644"/>
      <c r="CB32" s="669"/>
      <c r="CD32" s="665"/>
      <c r="CE32" s="666"/>
      <c r="CF32" s="620" t="s">
        <v>319</v>
      </c>
      <c r="CG32" s="621"/>
      <c r="CH32" s="621"/>
      <c r="CI32" s="621"/>
      <c r="CJ32" s="621"/>
      <c r="CK32" s="621"/>
      <c r="CL32" s="621"/>
      <c r="CM32" s="621"/>
      <c r="CN32" s="621"/>
      <c r="CO32" s="621"/>
      <c r="CP32" s="621"/>
      <c r="CQ32" s="622"/>
      <c r="CR32" s="623">
        <v>5858</v>
      </c>
      <c r="CS32" s="624"/>
      <c r="CT32" s="624"/>
      <c r="CU32" s="624"/>
      <c r="CV32" s="624"/>
      <c r="CW32" s="624"/>
      <c r="CX32" s="624"/>
      <c r="CY32" s="625"/>
      <c r="CZ32" s="628">
        <v>0</v>
      </c>
      <c r="DA32" s="656"/>
      <c r="DB32" s="656"/>
      <c r="DC32" s="658"/>
      <c r="DD32" s="632">
        <v>5858</v>
      </c>
      <c r="DE32" s="624"/>
      <c r="DF32" s="624"/>
      <c r="DG32" s="624"/>
      <c r="DH32" s="624"/>
      <c r="DI32" s="624"/>
      <c r="DJ32" s="624"/>
      <c r="DK32" s="625"/>
      <c r="DL32" s="632">
        <v>5858</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11934077</v>
      </c>
      <c r="S33" s="624"/>
      <c r="T33" s="624"/>
      <c r="U33" s="624"/>
      <c r="V33" s="624"/>
      <c r="W33" s="624"/>
      <c r="X33" s="624"/>
      <c r="Y33" s="625"/>
      <c r="Z33" s="626">
        <v>1</v>
      </c>
      <c r="AA33" s="626"/>
      <c r="AB33" s="626"/>
      <c r="AC33" s="626"/>
      <c r="AD33" s="627">
        <v>1000343</v>
      </c>
      <c r="AE33" s="627"/>
      <c r="AF33" s="627"/>
      <c r="AG33" s="627"/>
      <c r="AH33" s="627"/>
      <c r="AI33" s="627"/>
      <c r="AJ33" s="627"/>
      <c r="AK33" s="627"/>
      <c r="AL33" s="628">
        <v>0.2</v>
      </c>
      <c r="AM33" s="629"/>
      <c r="AN33" s="629"/>
      <c r="AO33" s="630"/>
      <c r="AP33" s="675"/>
      <c r="AQ33" s="676"/>
      <c r="AR33" s="676"/>
      <c r="AS33" s="676"/>
      <c r="AT33" s="679"/>
      <c r="AU33" s="219"/>
      <c r="AV33" s="219"/>
      <c r="AW33" s="219"/>
      <c r="AX33" s="646" t="s">
        <v>321</v>
      </c>
      <c r="AY33" s="647"/>
      <c r="AZ33" s="647"/>
      <c r="BA33" s="647"/>
      <c r="BB33" s="647"/>
      <c r="BC33" s="647"/>
      <c r="BD33" s="647"/>
      <c r="BE33" s="647"/>
      <c r="BF33" s="648"/>
      <c r="BG33" s="681">
        <v>99.7</v>
      </c>
      <c r="BH33" s="682"/>
      <c r="BI33" s="682"/>
      <c r="BJ33" s="682"/>
      <c r="BK33" s="682"/>
      <c r="BL33" s="682"/>
      <c r="BM33" s="683">
        <v>99.5</v>
      </c>
      <c r="BN33" s="682"/>
      <c r="BO33" s="682"/>
      <c r="BP33" s="682"/>
      <c r="BQ33" s="684"/>
      <c r="BR33" s="681">
        <v>99.7</v>
      </c>
      <c r="BS33" s="682"/>
      <c r="BT33" s="682"/>
      <c r="BU33" s="682"/>
      <c r="BV33" s="682"/>
      <c r="BW33" s="682"/>
      <c r="BX33" s="683">
        <v>99.3</v>
      </c>
      <c r="BY33" s="682"/>
      <c r="BZ33" s="682"/>
      <c r="CA33" s="682"/>
      <c r="CB33" s="684"/>
      <c r="CD33" s="620" t="s">
        <v>322</v>
      </c>
      <c r="CE33" s="621"/>
      <c r="CF33" s="621"/>
      <c r="CG33" s="621"/>
      <c r="CH33" s="621"/>
      <c r="CI33" s="621"/>
      <c r="CJ33" s="621"/>
      <c r="CK33" s="621"/>
      <c r="CL33" s="621"/>
      <c r="CM33" s="621"/>
      <c r="CN33" s="621"/>
      <c r="CO33" s="621"/>
      <c r="CP33" s="621"/>
      <c r="CQ33" s="622"/>
      <c r="CR33" s="623">
        <v>511242674</v>
      </c>
      <c r="CS33" s="644"/>
      <c r="CT33" s="644"/>
      <c r="CU33" s="644"/>
      <c r="CV33" s="644"/>
      <c r="CW33" s="644"/>
      <c r="CX33" s="644"/>
      <c r="CY33" s="645"/>
      <c r="CZ33" s="628">
        <v>45.5</v>
      </c>
      <c r="DA33" s="656"/>
      <c r="DB33" s="656"/>
      <c r="DC33" s="658"/>
      <c r="DD33" s="632">
        <v>205708245</v>
      </c>
      <c r="DE33" s="644"/>
      <c r="DF33" s="644"/>
      <c r="DG33" s="644"/>
      <c r="DH33" s="644"/>
      <c r="DI33" s="644"/>
      <c r="DJ33" s="644"/>
      <c r="DK33" s="645"/>
      <c r="DL33" s="632">
        <v>143962563</v>
      </c>
      <c r="DM33" s="644"/>
      <c r="DN33" s="644"/>
      <c r="DO33" s="644"/>
      <c r="DP33" s="644"/>
      <c r="DQ33" s="644"/>
      <c r="DR33" s="644"/>
      <c r="DS33" s="644"/>
      <c r="DT33" s="644"/>
      <c r="DU33" s="644"/>
      <c r="DV33" s="645"/>
      <c r="DW33" s="628">
        <v>31.7</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1558306</v>
      </c>
      <c r="S34" s="624"/>
      <c r="T34" s="624"/>
      <c r="U34" s="624"/>
      <c r="V34" s="624"/>
      <c r="W34" s="624"/>
      <c r="X34" s="624"/>
      <c r="Y34" s="625"/>
      <c r="Z34" s="626">
        <v>0.1</v>
      </c>
      <c r="AA34" s="626"/>
      <c r="AB34" s="626"/>
      <c r="AC34" s="626"/>
      <c r="AD34" s="627" t="s">
        <v>129</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119440473</v>
      </c>
      <c r="CS34" s="624"/>
      <c r="CT34" s="624"/>
      <c r="CU34" s="624"/>
      <c r="CV34" s="624"/>
      <c r="CW34" s="624"/>
      <c r="CX34" s="624"/>
      <c r="CY34" s="625"/>
      <c r="CZ34" s="628">
        <v>10.6</v>
      </c>
      <c r="DA34" s="656"/>
      <c r="DB34" s="656"/>
      <c r="DC34" s="658"/>
      <c r="DD34" s="632">
        <v>73914572</v>
      </c>
      <c r="DE34" s="624"/>
      <c r="DF34" s="624"/>
      <c r="DG34" s="624"/>
      <c r="DH34" s="624"/>
      <c r="DI34" s="624"/>
      <c r="DJ34" s="624"/>
      <c r="DK34" s="625"/>
      <c r="DL34" s="632">
        <v>60903997</v>
      </c>
      <c r="DM34" s="624"/>
      <c r="DN34" s="624"/>
      <c r="DO34" s="624"/>
      <c r="DP34" s="624"/>
      <c r="DQ34" s="624"/>
      <c r="DR34" s="624"/>
      <c r="DS34" s="624"/>
      <c r="DT34" s="624"/>
      <c r="DU34" s="624"/>
      <c r="DV34" s="625"/>
      <c r="DW34" s="628">
        <v>13.4</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18900228</v>
      </c>
      <c r="S35" s="624"/>
      <c r="T35" s="624"/>
      <c r="U35" s="624"/>
      <c r="V35" s="624"/>
      <c r="W35" s="624"/>
      <c r="X35" s="624"/>
      <c r="Y35" s="625"/>
      <c r="Z35" s="626">
        <v>1.7</v>
      </c>
      <c r="AA35" s="626"/>
      <c r="AB35" s="626"/>
      <c r="AC35" s="626"/>
      <c r="AD35" s="627" t="s">
        <v>236</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10900323</v>
      </c>
      <c r="CS35" s="644"/>
      <c r="CT35" s="644"/>
      <c r="CU35" s="644"/>
      <c r="CV35" s="644"/>
      <c r="CW35" s="644"/>
      <c r="CX35" s="644"/>
      <c r="CY35" s="645"/>
      <c r="CZ35" s="628">
        <v>1</v>
      </c>
      <c r="DA35" s="656"/>
      <c r="DB35" s="656"/>
      <c r="DC35" s="658"/>
      <c r="DD35" s="632">
        <v>8026553</v>
      </c>
      <c r="DE35" s="644"/>
      <c r="DF35" s="644"/>
      <c r="DG35" s="644"/>
      <c r="DH35" s="644"/>
      <c r="DI35" s="644"/>
      <c r="DJ35" s="644"/>
      <c r="DK35" s="645"/>
      <c r="DL35" s="632">
        <v>8024543</v>
      </c>
      <c r="DM35" s="644"/>
      <c r="DN35" s="644"/>
      <c r="DO35" s="644"/>
      <c r="DP35" s="644"/>
      <c r="DQ35" s="644"/>
      <c r="DR35" s="644"/>
      <c r="DS35" s="644"/>
      <c r="DT35" s="644"/>
      <c r="DU35" s="644"/>
      <c r="DV35" s="645"/>
      <c r="DW35" s="628">
        <v>1.8</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16909529</v>
      </c>
      <c r="S36" s="624"/>
      <c r="T36" s="624"/>
      <c r="U36" s="624"/>
      <c r="V36" s="624"/>
      <c r="W36" s="624"/>
      <c r="X36" s="624"/>
      <c r="Y36" s="625"/>
      <c r="Z36" s="626">
        <v>1.5</v>
      </c>
      <c r="AA36" s="626"/>
      <c r="AB36" s="626"/>
      <c r="AC36" s="626"/>
      <c r="AD36" s="627" t="s">
        <v>129</v>
      </c>
      <c r="AE36" s="627"/>
      <c r="AF36" s="627"/>
      <c r="AG36" s="627"/>
      <c r="AH36" s="627"/>
      <c r="AI36" s="627"/>
      <c r="AJ36" s="627"/>
      <c r="AK36" s="627"/>
      <c r="AL36" s="628" t="s">
        <v>129</v>
      </c>
      <c r="AM36" s="629"/>
      <c r="AN36" s="629"/>
      <c r="AO36" s="630"/>
      <c r="AP36" s="222"/>
      <c r="AQ36" s="689" t="s">
        <v>330</v>
      </c>
      <c r="AR36" s="690"/>
      <c r="AS36" s="690"/>
      <c r="AT36" s="690"/>
      <c r="AU36" s="690"/>
      <c r="AV36" s="690"/>
      <c r="AW36" s="690"/>
      <c r="AX36" s="690"/>
      <c r="AY36" s="691"/>
      <c r="AZ36" s="612">
        <v>98768922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3419814</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68699517</v>
      </c>
      <c r="CS36" s="624"/>
      <c r="CT36" s="624"/>
      <c r="CU36" s="624"/>
      <c r="CV36" s="624"/>
      <c r="CW36" s="624"/>
      <c r="CX36" s="624"/>
      <c r="CY36" s="625"/>
      <c r="CZ36" s="628">
        <v>6.1</v>
      </c>
      <c r="DA36" s="656"/>
      <c r="DB36" s="656"/>
      <c r="DC36" s="658"/>
      <c r="DD36" s="632">
        <v>53249776</v>
      </c>
      <c r="DE36" s="624"/>
      <c r="DF36" s="624"/>
      <c r="DG36" s="624"/>
      <c r="DH36" s="624"/>
      <c r="DI36" s="624"/>
      <c r="DJ36" s="624"/>
      <c r="DK36" s="625"/>
      <c r="DL36" s="632">
        <v>31737291</v>
      </c>
      <c r="DM36" s="624"/>
      <c r="DN36" s="624"/>
      <c r="DO36" s="624"/>
      <c r="DP36" s="624"/>
      <c r="DQ36" s="624"/>
      <c r="DR36" s="624"/>
      <c r="DS36" s="624"/>
      <c r="DT36" s="624"/>
      <c r="DU36" s="624"/>
      <c r="DV36" s="625"/>
      <c r="DW36" s="628">
        <v>7</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234555082</v>
      </c>
      <c r="S37" s="624"/>
      <c r="T37" s="624"/>
      <c r="U37" s="624"/>
      <c r="V37" s="624"/>
      <c r="W37" s="624"/>
      <c r="X37" s="624"/>
      <c r="Y37" s="625"/>
      <c r="Z37" s="626">
        <v>20.5</v>
      </c>
      <c r="AA37" s="626"/>
      <c r="AB37" s="626"/>
      <c r="AC37" s="626"/>
      <c r="AD37" s="627">
        <v>43476</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22956404</v>
      </c>
      <c r="BA37" s="624"/>
      <c r="BB37" s="624"/>
      <c r="BC37" s="624"/>
      <c r="BD37" s="644"/>
      <c r="BE37" s="644"/>
      <c r="BF37" s="669"/>
      <c r="BG37" s="620" t="s">
        <v>335</v>
      </c>
      <c r="BH37" s="621"/>
      <c r="BI37" s="621"/>
      <c r="BJ37" s="621"/>
      <c r="BK37" s="621"/>
      <c r="BL37" s="621"/>
      <c r="BM37" s="621"/>
      <c r="BN37" s="621"/>
      <c r="BO37" s="621"/>
      <c r="BP37" s="621"/>
      <c r="BQ37" s="621"/>
      <c r="BR37" s="621"/>
      <c r="BS37" s="621"/>
      <c r="BT37" s="621"/>
      <c r="BU37" s="622"/>
      <c r="BV37" s="623">
        <v>-471278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380193</v>
      </c>
      <c r="CS37" s="644"/>
      <c r="CT37" s="644"/>
      <c r="CU37" s="644"/>
      <c r="CV37" s="644"/>
      <c r="CW37" s="644"/>
      <c r="CX37" s="644"/>
      <c r="CY37" s="645"/>
      <c r="CZ37" s="628">
        <v>0</v>
      </c>
      <c r="DA37" s="656"/>
      <c r="DB37" s="656"/>
      <c r="DC37" s="658"/>
      <c r="DD37" s="632">
        <v>380193</v>
      </c>
      <c r="DE37" s="644"/>
      <c r="DF37" s="644"/>
      <c r="DG37" s="644"/>
      <c r="DH37" s="644"/>
      <c r="DI37" s="644"/>
      <c r="DJ37" s="644"/>
      <c r="DK37" s="645"/>
      <c r="DL37" s="632">
        <v>377509</v>
      </c>
      <c r="DM37" s="644"/>
      <c r="DN37" s="644"/>
      <c r="DO37" s="644"/>
      <c r="DP37" s="644"/>
      <c r="DQ37" s="644"/>
      <c r="DR37" s="644"/>
      <c r="DS37" s="644"/>
      <c r="DT37" s="644"/>
      <c r="DU37" s="644"/>
      <c r="DV37" s="645"/>
      <c r="DW37" s="628">
        <v>0.1</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67053000</v>
      </c>
      <c r="S38" s="624"/>
      <c r="T38" s="624"/>
      <c r="U38" s="624"/>
      <c r="V38" s="624"/>
      <c r="W38" s="624"/>
      <c r="X38" s="624"/>
      <c r="Y38" s="625"/>
      <c r="Z38" s="626">
        <v>5.9</v>
      </c>
      <c r="AA38" s="626"/>
      <c r="AB38" s="626"/>
      <c r="AC38" s="626"/>
      <c r="AD38" s="627" t="s">
        <v>236</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13452923</v>
      </c>
      <c r="BA38" s="624"/>
      <c r="BB38" s="624"/>
      <c r="BC38" s="624"/>
      <c r="BD38" s="644"/>
      <c r="BE38" s="644"/>
      <c r="BF38" s="669"/>
      <c r="BG38" s="620" t="s">
        <v>339</v>
      </c>
      <c r="BH38" s="621"/>
      <c r="BI38" s="621"/>
      <c r="BJ38" s="621"/>
      <c r="BK38" s="621"/>
      <c r="BL38" s="621"/>
      <c r="BM38" s="621"/>
      <c r="BN38" s="621"/>
      <c r="BO38" s="621"/>
      <c r="BP38" s="621"/>
      <c r="BQ38" s="621"/>
      <c r="BR38" s="621"/>
      <c r="BS38" s="621"/>
      <c r="BT38" s="621"/>
      <c r="BU38" s="622"/>
      <c r="BV38" s="623">
        <v>214694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61375249</v>
      </c>
      <c r="CS38" s="624"/>
      <c r="CT38" s="624"/>
      <c r="CU38" s="624"/>
      <c r="CV38" s="624"/>
      <c r="CW38" s="624"/>
      <c r="CX38" s="624"/>
      <c r="CY38" s="625"/>
      <c r="CZ38" s="628">
        <v>5.5</v>
      </c>
      <c r="DA38" s="656"/>
      <c r="DB38" s="656"/>
      <c r="DC38" s="658"/>
      <c r="DD38" s="632">
        <v>50034537</v>
      </c>
      <c r="DE38" s="624"/>
      <c r="DF38" s="624"/>
      <c r="DG38" s="624"/>
      <c r="DH38" s="624"/>
      <c r="DI38" s="624"/>
      <c r="DJ38" s="624"/>
      <c r="DK38" s="625"/>
      <c r="DL38" s="632">
        <v>43295263</v>
      </c>
      <c r="DM38" s="624"/>
      <c r="DN38" s="624"/>
      <c r="DO38" s="624"/>
      <c r="DP38" s="624"/>
      <c r="DQ38" s="624"/>
      <c r="DR38" s="624"/>
      <c r="DS38" s="624"/>
      <c r="DT38" s="624"/>
      <c r="DU38" s="624"/>
      <c r="DV38" s="625"/>
      <c r="DW38" s="628">
        <v>9.5</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129</v>
      </c>
      <c r="AA39" s="626"/>
      <c r="AB39" s="626"/>
      <c r="AC39" s="626"/>
      <c r="AD39" s="627" t="s">
        <v>236</v>
      </c>
      <c r="AE39" s="627"/>
      <c r="AF39" s="627"/>
      <c r="AG39" s="627"/>
      <c r="AH39" s="627"/>
      <c r="AI39" s="627"/>
      <c r="AJ39" s="627"/>
      <c r="AK39" s="627"/>
      <c r="AL39" s="628" t="s">
        <v>236</v>
      </c>
      <c r="AM39" s="629"/>
      <c r="AN39" s="629"/>
      <c r="AO39" s="630"/>
      <c r="AQ39" s="686" t="s">
        <v>342</v>
      </c>
      <c r="AR39" s="687"/>
      <c r="AS39" s="687"/>
      <c r="AT39" s="687"/>
      <c r="AU39" s="687"/>
      <c r="AV39" s="687"/>
      <c r="AW39" s="687"/>
      <c r="AX39" s="687"/>
      <c r="AY39" s="688"/>
      <c r="AZ39" s="623">
        <v>2137241</v>
      </c>
      <c r="BA39" s="624"/>
      <c r="BB39" s="624"/>
      <c r="BC39" s="624"/>
      <c r="BD39" s="644"/>
      <c r="BE39" s="644"/>
      <c r="BF39" s="669"/>
      <c r="BG39" s="620" t="s">
        <v>343</v>
      </c>
      <c r="BH39" s="621"/>
      <c r="BI39" s="621"/>
      <c r="BJ39" s="621"/>
      <c r="BK39" s="621"/>
      <c r="BL39" s="621"/>
      <c r="BM39" s="621"/>
      <c r="BN39" s="621"/>
      <c r="BO39" s="621"/>
      <c r="BP39" s="621"/>
      <c r="BQ39" s="621"/>
      <c r="BR39" s="621"/>
      <c r="BS39" s="621"/>
      <c r="BT39" s="621"/>
      <c r="BU39" s="622"/>
      <c r="BV39" s="623">
        <v>305778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33812476</v>
      </c>
      <c r="CS39" s="644"/>
      <c r="CT39" s="644"/>
      <c r="CU39" s="644"/>
      <c r="CV39" s="644"/>
      <c r="CW39" s="644"/>
      <c r="CX39" s="644"/>
      <c r="CY39" s="645"/>
      <c r="CZ39" s="628">
        <v>3</v>
      </c>
      <c r="DA39" s="656"/>
      <c r="DB39" s="656"/>
      <c r="DC39" s="658"/>
      <c r="DD39" s="632">
        <v>19232459</v>
      </c>
      <c r="DE39" s="644"/>
      <c r="DF39" s="644"/>
      <c r="DG39" s="644"/>
      <c r="DH39" s="644"/>
      <c r="DI39" s="644"/>
      <c r="DJ39" s="644"/>
      <c r="DK39" s="645"/>
      <c r="DL39" s="632" t="s">
        <v>129</v>
      </c>
      <c r="DM39" s="644"/>
      <c r="DN39" s="644"/>
      <c r="DO39" s="644"/>
      <c r="DP39" s="644"/>
      <c r="DQ39" s="644"/>
      <c r="DR39" s="644"/>
      <c r="DS39" s="644"/>
      <c r="DT39" s="644"/>
      <c r="DU39" s="644"/>
      <c r="DV39" s="645"/>
      <c r="DW39" s="628" t="s">
        <v>236</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14700000</v>
      </c>
      <c r="S40" s="624"/>
      <c r="T40" s="624"/>
      <c r="U40" s="624"/>
      <c r="V40" s="624"/>
      <c r="W40" s="624"/>
      <c r="X40" s="624"/>
      <c r="Y40" s="625"/>
      <c r="Z40" s="626">
        <v>1.3</v>
      </c>
      <c r="AA40" s="626"/>
      <c r="AB40" s="626"/>
      <c r="AC40" s="626"/>
      <c r="AD40" s="627" t="s">
        <v>129</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v>2102811</v>
      </c>
      <c r="BA40" s="624"/>
      <c r="BB40" s="624"/>
      <c r="BC40" s="624"/>
      <c r="BD40" s="644"/>
      <c r="BE40" s="644"/>
      <c r="BF40" s="669"/>
      <c r="BG40" s="673" t="s">
        <v>347</v>
      </c>
      <c r="BH40" s="674"/>
      <c r="BI40" s="674"/>
      <c r="BJ40" s="674"/>
      <c r="BK40" s="674"/>
      <c r="BL40" s="223"/>
      <c r="BM40" s="621" t="s">
        <v>348</v>
      </c>
      <c r="BN40" s="621"/>
      <c r="BO40" s="621"/>
      <c r="BP40" s="621"/>
      <c r="BQ40" s="621"/>
      <c r="BR40" s="621"/>
      <c r="BS40" s="621"/>
      <c r="BT40" s="621"/>
      <c r="BU40" s="622"/>
      <c r="BV40" s="623">
        <v>91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217014636</v>
      </c>
      <c r="CS40" s="624"/>
      <c r="CT40" s="624"/>
      <c r="CU40" s="624"/>
      <c r="CV40" s="624"/>
      <c r="CW40" s="624"/>
      <c r="CX40" s="624"/>
      <c r="CY40" s="625"/>
      <c r="CZ40" s="628">
        <v>19.3</v>
      </c>
      <c r="DA40" s="656"/>
      <c r="DB40" s="656"/>
      <c r="DC40" s="658"/>
      <c r="DD40" s="632">
        <v>1250348</v>
      </c>
      <c r="DE40" s="624"/>
      <c r="DF40" s="624"/>
      <c r="DG40" s="624"/>
      <c r="DH40" s="624"/>
      <c r="DI40" s="624"/>
      <c r="DJ40" s="624"/>
      <c r="DK40" s="625"/>
      <c r="DL40" s="632">
        <v>1469</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6" t="s">
        <v>350</v>
      </c>
      <c r="C41" s="647"/>
      <c r="D41" s="647"/>
      <c r="E41" s="647"/>
      <c r="F41" s="647"/>
      <c r="G41" s="647"/>
      <c r="H41" s="647"/>
      <c r="I41" s="647"/>
      <c r="J41" s="647"/>
      <c r="K41" s="647"/>
      <c r="L41" s="647"/>
      <c r="M41" s="647"/>
      <c r="N41" s="647"/>
      <c r="O41" s="647"/>
      <c r="P41" s="647"/>
      <c r="Q41" s="648"/>
      <c r="R41" s="695">
        <v>1142879419</v>
      </c>
      <c r="S41" s="696"/>
      <c r="T41" s="696"/>
      <c r="U41" s="696"/>
      <c r="V41" s="696"/>
      <c r="W41" s="696"/>
      <c r="X41" s="696"/>
      <c r="Y41" s="700"/>
      <c r="Z41" s="701">
        <v>100</v>
      </c>
      <c r="AA41" s="701"/>
      <c r="AB41" s="701"/>
      <c r="AC41" s="701"/>
      <c r="AD41" s="702">
        <v>439849112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18447042</v>
      </c>
      <c r="BA41" s="624"/>
      <c r="BB41" s="624"/>
      <c r="BC41" s="624"/>
      <c r="BD41" s="644"/>
      <c r="BE41" s="644"/>
      <c r="BF41" s="669"/>
      <c r="BG41" s="673"/>
      <c r="BH41" s="674"/>
      <c r="BI41" s="674"/>
      <c r="BJ41" s="674"/>
      <c r="BK41" s="674"/>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236</v>
      </c>
      <c r="CS41" s="644"/>
      <c r="CT41" s="644"/>
      <c r="CU41" s="644"/>
      <c r="CV41" s="644"/>
      <c r="CW41" s="644"/>
      <c r="CX41" s="644"/>
      <c r="CY41" s="645"/>
      <c r="CZ41" s="628" t="s">
        <v>236</v>
      </c>
      <c r="DA41" s="656"/>
      <c r="DB41" s="656"/>
      <c r="DC41" s="658"/>
      <c r="DD41" s="632" t="s">
        <v>236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39672501</v>
      </c>
      <c r="BA42" s="696"/>
      <c r="BB42" s="696"/>
      <c r="BC42" s="696"/>
      <c r="BD42" s="682"/>
      <c r="BE42" s="682"/>
      <c r="BF42" s="684"/>
      <c r="BG42" s="675"/>
      <c r="BH42" s="676"/>
      <c r="BI42" s="676"/>
      <c r="BJ42" s="676"/>
      <c r="BK42" s="676"/>
      <c r="BL42" s="224"/>
      <c r="BM42" s="647" t="s">
        <v>355</v>
      </c>
      <c r="BN42" s="647"/>
      <c r="BO42" s="647"/>
      <c r="BP42" s="647"/>
      <c r="BQ42" s="647"/>
      <c r="BR42" s="647"/>
      <c r="BS42" s="647"/>
      <c r="BT42" s="647"/>
      <c r="BU42" s="648"/>
      <c r="BV42" s="695">
        <v>306</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88412415</v>
      </c>
      <c r="CS42" s="644"/>
      <c r="CT42" s="644"/>
      <c r="CU42" s="644"/>
      <c r="CV42" s="644"/>
      <c r="CW42" s="644"/>
      <c r="CX42" s="644"/>
      <c r="CY42" s="645"/>
      <c r="CZ42" s="628">
        <v>7.9</v>
      </c>
      <c r="DA42" s="656"/>
      <c r="DB42" s="656"/>
      <c r="DC42" s="658"/>
      <c r="DD42" s="632">
        <v>22652856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3648246</v>
      </c>
      <c r="CS43" s="644"/>
      <c r="CT43" s="644"/>
      <c r="CU43" s="644"/>
      <c r="CV43" s="644"/>
      <c r="CW43" s="644"/>
      <c r="CX43" s="644"/>
      <c r="CY43" s="645"/>
      <c r="CZ43" s="628">
        <v>0.3</v>
      </c>
      <c r="DA43" s="656"/>
      <c r="DB43" s="656"/>
      <c r="DC43" s="658"/>
      <c r="DD43" s="632">
        <v>3531246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87666133</v>
      </c>
      <c r="CS44" s="624"/>
      <c r="CT44" s="624"/>
      <c r="CU44" s="624"/>
      <c r="CV44" s="624"/>
      <c r="CW44" s="624"/>
      <c r="CX44" s="624"/>
      <c r="CY44" s="625"/>
      <c r="CZ44" s="628">
        <v>7.8</v>
      </c>
      <c r="DA44" s="629"/>
      <c r="DB44" s="629"/>
      <c r="DC44" s="635"/>
      <c r="DD44" s="632">
        <v>22569860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42949923</v>
      </c>
      <c r="CS45" s="644"/>
      <c r="CT45" s="644"/>
      <c r="CU45" s="644"/>
      <c r="CV45" s="644"/>
      <c r="CW45" s="644"/>
      <c r="CX45" s="644"/>
      <c r="CY45" s="645"/>
      <c r="CZ45" s="628">
        <v>3.8</v>
      </c>
      <c r="DA45" s="656"/>
      <c r="DB45" s="656"/>
      <c r="DC45" s="658"/>
      <c r="DD45" s="632">
        <v>3061824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42225342</v>
      </c>
      <c r="CS46" s="624"/>
      <c r="CT46" s="624"/>
      <c r="CU46" s="624"/>
      <c r="CV46" s="624"/>
      <c r="CW46" s="624"/>
      <c r="CX46" s="624"/>
      <c r="CY46" s="625"/>
      <c r="CZ46" s="628">
        <v>3.8</v>
      </c>
      <c r="DA46" s="629"/>
      <c r="DB46" s="629"/>
      <c r="DC46" s="635"/>
      <c r="DD46" s="632">
        <v>19297168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746282</v>
      </c>
      <c r="CS47" s="644"/>
      <c r="CT47" s="644"/>
      <c r="CU47" s="644"/>
      <c r="CV47" s="644"/>
      <c r="CW47" s="644"/>
      <c r="CX47" s="644"/>
      <c r="CY47" s="645"/>
      <c r="CZ47" s="628">
        <v>0.1</v>
      </c>
      <c r="DA47" s="656"/>
      <c r="DB47" s="656"/>
      <c r="DC47" s="658"/>
      <c r="DD47" s="632">
        <v>82996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366</v>
      </c>
      <c r="CE49" s="647"/>
      <c r="CF49" s="647"/>
      <c r="CG49" s="647"/>
      <c r="CH49" s="647"/>
      <c r="CI49" s="647"/>
      <c r="CJ49" s="647"/>
      <c r="CK49" s="647"/>
      <c r="CL49" s="647"/>
      <c r="CM49" s="647"/>
      <c r="CN49" s="647"/>
      <c r="CO49" s="647"/>
      <c r="CP49" s="647"/>
      <c r="CQ49" s="648"/>
      <c r="CR49" s="695">
        <v>1124508359</v>
      </c>
      <c r="CS49" s="682"/>
      <c r="CT49" s="682"/>
      <c r="CU49" s="682"/>
      <c r="CV49" s="682"/>
      <c r="CW49" s="682"/>
      <c r="CX49" s="682"/>
      <c r="CY49" s="711"/>
      <c r="CZ49" s="703">
        <v>100</v>
      </c>
      <c r="DA49" s="712"/>
      <c r="DB49" s="712"/>
      <c r="DC49" s="713"/>
      <c r="DD49" s="714">
        <v>518527273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3KP6SFmEETWKvDrV2OqkEeOjgr57MfgxAJzPjTOnSRAVH+PekgZ25KGNXJxfX3c9TH2EavD1Q5QJ/KOIfOyeg==" saltValue="r7JIqcqnjsIxFeP6ppIxI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O105" zoomScale="70" zoomScaleNormal="70" zoomScaleSheetLayoutView="70" workbookViewId="0">
      <selection activeCell="BM23" sqref="BM2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1136734</v>
      </c>
      <c r="R7" s="753"/>
      <c r="S7" s="753"/>
      <c r="T7" s="753"/>
      <c r="U7" s="753"/>
      <c r="V7" s="753">
        <f>1119367-1</f>
        <v>1119366</v>
      </c>
      <c r="W7" s="753"/>
      <c r="X7" s="753"/>
      <c r="Y7" s="753"/>
      <c r="Z7" s="753"/>
      <c r="AA7" s="753">
        <f t="shared" ref="AA7:AA12" si="0">Q7-V7</f>
        <v>17368</v>
      </c>
      <c r="AB7" s="753"/>
      <c r="AC7" s="753"/>
      <c r="AD7" s="753"/>
      <c r="AE7" s="754"/>
      <c r="AF7" s="755">
        <v>9880</v>
      </c>
      <c r="AG7" s="756"/>
      <c r="AH7" s="756"/>
      <c r="AI7" s="756"/>
      <c r="AJ7" s="757"/>
      <c r="AK7" s="758">
        <v>15938</v>
      </c>
      <c r="AL7" s="759"/>
      <c r="AM7" s="759"/>
      <c r="AN7" s="759"/>
      <c r="AO7" s="759"/>
      <c r="AP7" s="759">
        <v>1359106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197</v>
      </c>
      <c r="CI7" s="744"/>
      <c r="CJ7" s="744"/>
      <c r="CK7" s="744"/>
      <c r="CL7" s="745"/>
      <c r="CM7" s="743">
        <v>1593</v>
      </c>
      <c r="CN7" s="744"/>
      <c r="CO7" s="744"/>
      <c r="CP7" s="744"/>
      <c r="CQ7" s="745"/>
      <c r="CR7" s="743">
        <v>723</v>
      </c>
      <c r="CS7" s="744"/>
      <c r="CT7" s="744"/>
      <c r="CU7" s="744"/>
      <c r="CV7" s="745"/>
      <c r="CW7" s="743" t="s">
        <v>539</v>
      </c>
      <c r="CX7" s="744"/>
      <c r="CY7" s="744"/>
      <c r="CZ7" s="744"/>
      <c r="DA7" s="745"/>
      <c r="DB7" s="743" t="s">
        <v>539</v>
      </c>
      <c r="DC7" s="744"/>
      <c r="DD7" s="744"/>
      <c r="DE7" s="744"/>
      <c r="DF7" s="745"/>
      <c r="DG7" s="743" t="s">
        <v>539</v>
      </c>
      <c r="DH7" s="744"/>
      <c r="DI7" s="744"/>
      <c r="DJ7" s="744"/>
      <c r="DK7" s="745"/>
      <c r="DL7" s="743" t="s">
        <v>539</v>
      </c>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1530</v>
      </c>
      <c r="R8" s="784"/>
      <c r="S8" s="784"/>
      <c r="T8" s="784"/>
      <c r="U8" s="784"/>
      <c r="V8" s="784">
        <v>546</v>
      </c>
      <c r="W8" s="784"/>
      <c r="X8" s="784"/>
      <c r="Y8" s="784"/>
      <c r="Z8" s="784"/>
      <c r="AA8" s="784">
        <f t="shared" si="0"/>
        <v>984</v>
      </c>
      <c r="AB8" s="784"/>
      <c r="AC8" s="784"/>
      <c r="AD8" s="784"/>
      <c r="AE8" s="785"/>
      <c r="AF8" s="786" t="s">
        <v>391</v>
      </c>
      <c r="AG8" s="787"/>
      <c r="AH8" s="787"/>
      <c r="AI8" s="787"/>
      <c r="AJ8" s="788"/>
      <c r="AK8" s="769">
        <v>22</v>
      </c>
      <c r="AL8" s="770"/>
      <c r="AM8" s="770"/>
      <c r="AN8" s="770"/>
      <c r="AO8" s="770"/>
      <c r="AP8" s="770">
        <v>4359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588</v>
      </c>
      <c r="BS8" s="773" t="s">
        <v>589</v>
      </c>
      <c r="BT8" s="774"/>
      <c r="BU8" s="774"/>
      <c r="BV8" s="774"/>
      <c r="BW8" s="774"/>
      <c r="BX8" s="774"/>
      <c r="BY8" s="774"/>
      <c r="BZ8" s="774"/>
      <c r="CA8" s="774"/>
      <c r="CB8" s="774"/>
      <c r="CC8" s="774"/>
      <c r="CD8" s="774"/>
      <c r="CE8" s="774"/>
      <c r="CF8" s="774"/>
      <c r="CG8" s="775"/>
      <c r="CH8" s="776">
        <v>183</v>
      </c>
      <c r="CI8" s="777"/>
      <c r="CJ8" s="777"/>
      <c r="CK8" s="777"/>
      <c r="CL8" s="778"/>
      <c r="CM8" s="776">
        <v>11701</v>
      </c>
      <c r="CN8" s="777"/>
      <c r="CO8" s="777"/>
      <c r="CP8" s="777"/>
      <c r="CQ8" s="778"/>
      <c r="CR8" s="776">
        <v>185</v>
      </c>
      <c r="CS8" s="777"/>
      <c r="CT8" s="777"/>
      <c r="CU8" s="777"/>
      <c r="CV8" s="778"/>
      <c r="CW8" s="776">
        <v>375</v>
      </c>
      <c r="CX8" s="777"/>
      <c r="CY8" s="777"/>
      <c r="CZ8" s="777"/>
      <c r="DA8" s="778"/>
      <c r="DB8" s="776" t="s">
        <v>539</v>
      </c>
      <c r="DC8" s="777"/>
      <c r="DD8" s="777"/>
      <c r="DE8" s="777"/>
      <c r="DF8" s="778"/>
      <c r="DG8" s="776" t="s">
        <v>539</v>
      </c>
      <c r="DH8" s="777"/>
      <c r="DI8" s="777"/>
      <c r="DJ8" s="777"/>
      <c r="DK8" s="778"/>
      <c r="DL8" s="776">
        <v>116</v>
      </c>
      <c r="DM8" s="777"/>
      <c r="DN8" s="777"/>
      <c r="DO8" s="777"/>
      <c r="DP8" s="778"/>
      <c r="DQ8" s="776">
        <v>116</v>
      </c>
      <c r="DR8" s="777"/>
      <c r="DS8" s="777"/>
      <c r="DT8" s="777"/>
      <c r="DU8" s="778"/>
      <c r="DV8" s="773"/>
      <c r="DW8" s="774"/>
      <c r="DX8" s="774"/>
      <c r="DY8" s="774"/>
      <c r="DZ8" s="779"/>
      <c r="EA8" s="234"/>
    </row>
    <row r="9" spans="1:131" s="235" customFormat="1" ht="26.25" customHeight="1" x14ac:dyDescent="0.15">
      <c r="A9" s="238">
        <v>3</v>
      </c>
      <c r="B9" s="780" t="s">
        <v>392</v>
      </c>
      <c r="C9" s="781"/>
      <c r="D9" s="781"/>
      <c r="E9" s="781"/>
      <c r="F9" s="781"/>
      <c r="G9" s="781"/>
      <c r="H9" s="781"/>
      <c r="I9" s="781"/>
      <c r="J9" s="781"/>
      <c r="K9" s="781"/>
      <c r="L9" s="781"/>
      <c r="M9" s="781"/>
      <c r="N9" s="781"/>
      <c r="O9" s="781"/>
      <c r="P9" s="782"/>
      <c r="Q9" s="783">
        <v>2477</v>
      </c>
      <c r="R9" s="784"/>
      <c r="S9" s="784"/>
      <c r="T9" s="784"/>
      <c r="U9" s="784"/>
      <c r="V9" s="784">
        <v>2477</v>
      </c>
      <c r="W9" s="784"/>
      <c r="X9" s="784"/>
      <c r="Y9" s="784"/>
      <c r="Z9" s="784"/>
      <c r="AA9" s="784">
        <f t="shared" si="0"/>
        <v>0</v>
      </c>
      <c r="AB9" s="784"/>
      <c r="AC9" s="784"/>
      <c r="AD9" s="784"/>
      <c r="AE9" s="785"/>
      <c r="AF9" s="786" t="s">
        <v>391</v>
      </c>
      <c r="AG9" s="787"/>
      <c r="AH9" s="787"/>
      <c r="AI9" s="787"/>
      <c r="AJ9" s="788"/>
      <c r="AK9" s="769">
        <v>910</v>
      </c>
      <c r="AL9" s="770"/>
      <c r="AM9" s="770"/>
      <c r="AN9" s="770"/>
      <c r="AO9" s="770"/>
      <c r="AP9" s="770">
        <f>12817+1</f>
        <v>12818</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-22</v>
      </c>
      <c r="CI9" s="777"/>
      <c r="CJ9" s="777"/>
      <c r="CK9" s="777"/>
      <c r="CL9" s="778"/>
      <c r="CM9" s="776">
        <v>216</v>
      </c>
      <c r="CN9" s="777"/>
      <c r="CO9" s="777"/>
      <c r="CP9" s="777"/>
      <c r="CQ9" s="778"/>
      <c r="CR9" s="776">
        <v>10</v>
      </c>
      <c r="CS9" s="777"/>
      <c r="CT9" s="777"/>
      <c r="CU9" s="777"/>
      <c r="CV9" s="778"/>
      <c r="CW9" s="776" t="s">
        <v>539</v>
      </c>
      <c r="CX9" s="777"/>
      <c r="CY9" s="777"/>
      <c r="CZ9" s="777"/>
      <c r="DA9" s="778"/>
      <c r="DB9" s="776" t="s">
        <v>539</v>
      </c>
      <c r="DC9" s="777"/>
      <c r="DD9" s="777"/>
      <c r="DE9" s="777"/>
      <c r="DF9" s="778"/>
      <c r="DG9" s="776" t="s">
        <v>539</v>
      </c>
      <c r="DH9" s="777"/>
      <c r="DI9" s="777"/>
      <c r="DJ9" s="777"/>
      <c r="DK9" s="778"/>
      <c r="DL9" s="776" t="s">
        <v>539</v>
      </c>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393</v>
      </c>
      <c r="C10" s="781"/>
      <c r="D10" s="781"/>
      <c r="E10" s="781"/>
      <c r="F10" s="781"/>
      <c r="G10" s="781"/>
      <c r="H10" s="781"/>
      <c r="I10" s="781"/>
      <c r="J10" s="781"/>
      <c r="K10" s="781"/>
      <c r="L10" s="781"/>
      <c r="M10" s="781"/>
      <c r="N10" s="781"/>
      <c r="O10" s="781"/>
      <c r="P10" s="782"/>
      <c r="Q10" s="783">
        <v>339</v>
      </c>
      <c r="R10" s="784"/>
      <c r="S10" s="784"/>
      <c r="T10" s="784"/>
      <c r="U10" s="784"/>
      <c r="V10" s="784">
        <v>307</v>
      </c>
      <c r="W10" s="784"/>
      <c r="X10" s="784"/>
      <c r="Y10" s="784"/>
      <c r="Z10" s="784"/>
      <c r="AA10" s="784">
        <f t="shared" si="0"/>
        <v>32</v>
      </c>
      <c r="AB10" s="784"/>
      <c r="AC10" s="784"/>
      <c r="AD10" s="784"/>
      <c r="AE10" s="785"/>
      <c r="AF10" s="786" t="s">
        <v>391</v>
      </c>
      <c r="AG10" s="787"/>
      <c r="AH10" s="787"/>
      <c r="AI10" s="787"/>
      <c r="AJ10" s="788"/>
      <c r="AK10" s="769">
        <v>195</v>
      </c>
      <c r="AL10" s="770"/>
      <c r="AM10" s="770"/>
      <c r="AN10" s="770"/>
      <c r="AO10" s="770"/>
      <c r="AP10" s="770">
        <v>72</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591</v>
      </c>
      <c r="BT10" s="774"/>
      <c r="BU10" s="774"/>
      <c r="BV10" s="774"/>
      <c r="BW10" s="774"/>
      <c r="BX10" s="774"/>
      <c r="BY10" s="774"/>
      <c r="BZ10" s="774"/>
      <c r="CA10" s="774"/>
      <c r="CB10" s="774"/>
      <c r="CC10" s="774"/>
      <c r="CD10" s="774"/>
      <c r="CE10" s="774"/>
      <c r="CF10" s="774"/>
      <c r="CG10" s="775"/>
      <c r="CH10" s="776">
        <v>5</v>
      </c>
      <c r="CI10" s="777"/>
      <c r="CJ10" s="777"/>
      <c r="CK10" s="777"/>
      <c r="CL10" s="778"/>
      <c r="CM10" s="776">
        <v>833</v>
      </c>
      <c r="CN10" s="777"/>
      <c r="CO10" s="777"/>
      <c r="CP10" s="777"/>
      <c r="CQ10" s="778"/>
      <c r="CR10" s="776">
        <v>755</v>
      </c>
      <c r="CS10" s="777"/>
      <c r="CT10" s="777"/>
      <c r="CU10" s="777"/>
      <c r="CV10" s="778"/>
      <c r="CW10" s="776" t="s">
        <v>539</v>
      </c>
      <c r="CX10" s="777"/>
      <c r="CY10" s="777"/>
      <c r="CZ10" s="777"/>
      <c r="DA10" s="778"/>
      <c r="DB10" s="776" t="s">
        <v>539</v>
      </c>
      <c r="DC10" s="777"/>
      <c r="DD10" s="777"/>
      <c r="DE10" s="777"/>
      <c r="DF10" s="778"/>
      <c r="DG10" s="776" t="s">
        <v>539</v>
      </c>
      <c r="DH10" s="777"/>
      <c r="DI10" s="777"/>
      <c r="DJ10" s="777"/>
      <c r="DK10" s="778"/>
      <c r="DL10" s="776" t="s">
        <v>539</v>
      </c>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t="s">
        <v>394</v>
      </c>
      <c r="C11" s="781"/>
      <c r="D11" s="781"/>
      <c r="E11" s="781"/>
      <c r="F11" s="781"/>
      <c r="G11" s="781"/>
      <c r="H11" s="781"/>
      <c r="I11" s="781"/>
      <c r="J11" s="781"/>
      <c r="K11" s="781"/>
      <c r="L11" s="781"/>
      <c r="M11" s="781"/>
      <c r="N11" s="781"/>
      <c r="O11" s="781"/>
      <c r="P11" s="782"/>
      <c r="Q11" s="783">
        <v>811</v>
      </c>
      <c r="R11" s="784"/>
      <c r="S11" s="784"/>
      <c r="T11" s="784"/>
      <c r="U11" s="784"/>
      <c r="V11" s="784">
        <v>811</v>
      </c>
      <c r="W11" s="784"/>
      <c r="X11" s="784"/>
      <c r="Y11" s="784"/>
      <c r="Z11" s="784"/>
      <c r="AA11" s="784">
        <f t="shared" si="0"/>
        <v>0</v>
      </c>
      <c r="AB11" s="784"/>
      <c r="AC11" s="784"/>
      <c r="AD11" s="784"/>
      <c r="AE11" s="785"/>
      <c r="AF11" s="786" t="s">
        <v>391</v>
      </c>
      <c r="AG11" s="787"/>
      <c r="AH11" s="787"/>
      <c r="AI11" s="787"/>
      <c r="AJ11" s="788"/>
      <c r="AK11" s="769">
        <v>0</v>
      </c>
      <c r="AL11" s="770"/>
      <c r="AM11" s="770"/>
      <c r="AN11" s="770"/>
      <c r="AO11" s="770"/>
      <c r="AP11" s="770">
        <v>11251</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592</v>
      </c>
      <c r="BT11" s="774"/>
      <c r="BU11" s="774"/>
      <c r="BV11" s="774"/>
      <c r="BW11" s="774"/>
      <c r="BX11" s="774"/>
      <c r="BY11" s="774"/>
      <c r="BZ11" s="774"/>
      <c r="CA11" s="774"/>
      <c r="CB11" s="774"/>
      <c r="CC11" s="774"/>
      <c r="CD11" s="774"/>
      <c r="CE11" s="774"/>
      <c r="CF11" s="774"/>
      <c r="CG11" s="775"/>
      <c r="CH11" s="776">
        <v>0</v>
      </c>
      <c r="CI11" s="777"/>
      <c r="CJ11" s="777"/>
      <c r="CK11" s="777"/>
      <c r="CL11" s="778"/>
      <c r="CM11" s="776">
        <v>16</v>
      </c>
      <c r="CN11" s="777"/>
      <c r="CO11" s="777"/>
      <c r="CP11" s="777"/>
      <c r="CQ11" s="778"/>
      <c r="CR11" s="776">
        <v>10</v>
      </c>
      <c r="CS11" s="777"/>
      <c r="CT11" s="777"/>
      <c r="CU11" s="777"/>
      <c r="CV11" s="778"/>
      <c r="CW11" s="776" t="s">
        <v>539</v>
      </c>
      <c r="CX11" s="777"/>
      <c r="CY11" s="777"/>
      <c r="CZ11" s="777"/>
      <c r="DA11" s="778"/>
      <c r="DB11" s="776" t="s">
        <v>539</v>
      </c>
      <c r="DC11" s="777"/>
      <c r="DD11" s="777"/>
      <c r="DE11" s="777"/>
      <c r="DF11" s="778"/>
      <c r="DG11" s="776" t="s">
        <v>539</v>
      </c>
      <c r="DH11" s="777"/>
      <c r="DI11" s="777"/>
      <c r="DJ11" s="777"/>
      <c r="DK11" s="778"/>
      <c r="DL11" s="776" t="s">
        <v>539</v>
      </c>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t="s">
        <v>395</v>
      </c>
      <c r="C12" s="781"/>
      <c r="D12" s="781"/>
      <c r="E12" s="781"/>
      <c r="F12" s="781"/>
      <c r="G12" s="781"/>
      <c r="H12" s="781"/>
      <c r="I12" s="781"/>
      <c r="J12" s="781"/>
      <c r="K12" s="781"/>
      <c r="L12" s="781"/>
      <c r="M12" s="781"/>
      <c r="N12" s="781"/>
      <c r="O12" s="781"/>
      <c r="P12" s="782"/>
      <c r="Q12" s="783">
        <v>384142</v>
      </c>
      <c r="R12" s="784"/>
      <c r="S12" s="784"/>
      <c r="T12" s="784"/>
      <c r="U12" s="784"/>
      <c r="V12" s="784">
        <v>384142</v>
      </c>
      <c r="W12" s="784"/>
      <c r="X12" s="784"/>
      <c r="Y12" s="784"/>
      <c r="Z12" s="784"/>
      <c r="AA12" s="784">
        <f t="shared" si="0"/>
        <v>0</v>
      </c>
      <c r="AB12" s="784"/>
      <c r="AC12" s="784"/>
      <c r="AD12" s="784"/>
      <c r="AE12" s="785"/>
      <c r="AF12" s="786" t="s">
        <v>391</v>
      </c>
      <c r="AG12" s="787"/>
      <c r="AH12" s="787"/>
      <c r="AI12" s="787"/>
      <c r="AJ12" s="788"/>
      <c r="AK12" s="769">
        <v>218131</v>
      </c>
      <c r="AL12" s="770"/>
      <c r="AM12" s="770"/>
      <c r="AN12" s="770"/>
      <c r="AO12" s="770"/>
      <c r="AP12" s="770">
        <v>0</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t="s">
        <v>588</v>
      </c>
      <c r="BS12" s="773" t="s">
        <v>593</v>
      </c>
      <c r="BT12" s="774" t="s">
        <v>594</v>
      </c>
      <c r="BU12" s="774" t="s">
        <v>594</v>
      </c>
      <c r="BV12" s="774" t="s">
        <v>594</v>
      </c>
      <c r="BW12" s="774" t="s">
        <v>594</v>
      </c>
      <c r="BX12" s="774" t="s">
        <v>594</v>
      </c>
      <c r="BY12" s="774" t="s">
        <v>594</v>
      </c>
      <c r="BZ12" s="774" t="s">
        <v>594</v>
      </c>
      <c r="CA12" s="774" t="s">
        <v>594</v>
      </c>
      <c r="CB12" s="774" t="s">
        <v>594</v>
      </c>
      <c r="CC12" s="774" t="s">
        <v>594</v>
      </c>
      <c r="CD12" s="774" t="s">
        <v>594</v>
      </c>
      <c r="CE12" s="774" t="s">
        <v>594</v>
      </c>
      <c r="CF12" s="774" t="s">
        <v>594</v>
      </c>
      <c r="CG12" s="775" t="s">
        <v>594</v>
      </c>
      <c r="CH12" s="776">
        <v>9</v>
      </c>
      <c r="CI12" s="777"/>
      <c r="CJ12" s="777"/>
      <c r="CK12" s="777"/>
      <c r="CL12" s="778"/>
      <c r="CM12" s="776">
        <v>1194</v>
      </c>
      <c r="CN12" s="777"/>
      <c r="CO12" s="777"/>
      <c r="CP12" s="777"/>
      <c r="CQ12" s="778"/>
      <c r="CR12" s="776">
        <v>29</v>
      </c>
      <c r="CS12" s="777"/>
      <c r="CT12" s="777"/>
      <c r="CU12" s="777"/>
      <c r="CV12" s="778"/>
      <c r="CW12" s="776">
        <v>49</v>
      </c>
      <c r="CX12" s="777"/>
      <c r="CY12" s="777"/>
      <c r="CZ12" s="777"/>
      <c r="DA12" s="778"/>
      <c r="DB12" s="776">
        <v>4956</v>
      </c>
      <c r="DC12" s="777"/>
      <c r="DD12" s="777"/>
      <c r="DE12" s="777"/>
      <c r="DF12" s="778"/>
      <c r="DG12" s="776" t="s">
        <v>539</v>
      </c>
      <c r="DH12" s="777"/>
      <c r="DI12" s="777"/>
      <c r="DJ12" s="777"/>
      <c r="DK12" s="778"/>
      <c r="DL12" s="776" t="s">
        <v>539</v>
      </c>
      <c r="DM12" s="777"/>
      <c r="DN12" s="777"/>
      <c r="DO12" s="777"/>
      <c r="DP12" s="778"/>
      <c r="DQ12" s="776">
        <v>496</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595</v>
      </c>
      <c r="BT13" s="774"/>
      <c r="BU13" s="774"/>
      <c r="BV13" s="774"/>
      <c r="BW13" s="774"/>
      <c r="BX13" s="774"/>
      <c r="BY13" s="774"/>
      <c r="BZ13" s="774"/>
      <c r="CA13" s="774"/>
      <c r="CB13" s="774"/>
      <c r="CC13" s="774"/>
      <c r="CD13" s="774"/>
      <c r="CE13" s="774"/>
      <c r="CF13" s="774"/>
      <c r="CG13" s="775"/>
      <c r="CH13" s="776">
        <v>-10</v>
      </c>
      <c r="CI13" s="777"/>
      <c r="CJ13" s="777"/>
      <c r="CK13" s="777"/>
      <c r="CL13" s="778"/>
      <c r="CM13" s="776">
        <v>294</v>
      </c>
      <c r="CN13" s="777"/>
      <c r="CO13" s="777"/>
      <c r="CP13" s="777"/>
      <c r="CQ13" s="778"/>
      <c r="CR13" s="776">
        <v>160</v>
      </c>
      <c r="CS13" s="777"/>
      <c r="CT13" s="777"/>
      <c r="CU13" s="777"/>
      <c r="CV13" s="778"/>
      <c r="CW13" s="776">
        <v>73</v>
      </c>
      <c r="CX13" s="777"/>
      <c r="CY13" s="777"/>
      <c r="CZ13" s="777"/>
      <c r="DA13" s="778"/>
      <c r="DB13" s="776" t="s">
        <v>539</v>
      </c>
      <c r="DC13" s="777"/>
      <c r="DD13" s="777"/>
      <c r="DE13" s="777"/>
      <c r="DF13" s="778"/>
      <c r="DG13" s="776" t="s">
        <v>539</v>
      </c>
      <c r="DH13" s="777"/>
      <c r="DI13" s="777"/>
      <c r="DJ13" s="777"/>
      <c r="DK13" s="778"/>
      <c r="DL13" s="776" t="s">
        <v>539</v>
      </c>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596</v>
      </c>
      <c r="BT14" s="774"/>
      <c r="BU14" s="774"/>
      <c r="BV14" s="774"/>
      <c r="BW14" s="774"/>
      <c r="BX14" s="774"/>
      <c r="BY14" s="774"/>
      <c r="BZ14" s="774"/>
      <c r="CA14" s="774"/>
      <c r="CB14" s="774"/>
      <c r="CC14" s="774"/>
      <c r="CD14" s="774"/>
      <c r="CE14" s="774"/>
      <c r="CF14" s="774"/>
      <c r="CG14" s="775"/>
      <c r="CH14" s="776">
        <v>0</v>
      </c>
      <c r="CI14" s="777"/>
      <c r="CJ14" s="777"/>
      <c r="CK14" s="777"/>
      <c r="CL14" s="778"/>
      <c r="CM14" s="776">
        <v>652</v>
      </c>
      <c r="CN14" s="777"/>
      <c r="CO14" s="777"/>
      <c r="CP14" s="777"/>
      <c r="CQ14" s="778"/>
      <c r="CR14" s="776">
        <v>200</v>
      </c>
      <c r="CS14" s="777"/>
      <c r="CT14" s="777"/>
      <c r="CU14" s="777"/>
      <c r="CV14" s="778"/>
      <c r="CW14" s="776">
        <v>89</v>
      </c>
      <c r="CX14" s="777"/>
      <c r="CY14" s="777"/>
      <c r="CZ14" s="777"/>
      <c r="DA14" s="778"/>
      <c r="DB14" s="776" t="s">
        <v>539</v>
      </c>
      <c r="DC14" s="777"/>
      <c r="DD14" s="777"/>
      <c r="DE14" s="777"/>
      <c r="DF14" s="778"/>
      <c r="DG14" s="776" t="s">
        <v>539</v>
      </c>
      <c r="DH14" s="777"/>
      <c r="DI14" s="777"/>
      <c r="DJ14" s="777"/>
      <c r="DK14" s="778"/>
      <c r="DL14" s="776" t="s">
        <v>539</v>
      </c>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597</v>
      </c>
      <c r="BT15" s="774"/>
      <c r="BU15" s="774"/>
      <c r="BV15" s="774"/>
      <c r="BW15" s="774"/>
      <c r="BX15" s="774"/>
      <c r="BY15" s="774"/>
      <c r="BZ15" s="774"/>
      <c r="CA15" s="774"/>
      <c r="CB15" s="774"/>
      <c r="CC15" s="774"/>
      <c r="CD15" s="774"/>
      <c r="CE15" s="774"/>
      <c r="CF15" s="774"/>
      <c r="CG15" s="775"/>
      <c r="CH15" s="776">
        <v>-1</v>
      </c>
      <c r="CI15" s="777"/>
      <c r="CJ15" s="777"/>
      <c r="CK15" s="777"/>
      <c r="CL15" s="778"/>
      <c r="CM15" s="776">
        <v>14</v>
      </c>
      <c r="CN15" s="777"/>
      <c r="CO15" s="777"/>
      <c r="CP15" s="777"/>
      <c r="CQ15" s="778"/>
      <c r="CR15" s="776">
        <v>5</v>
      </c>
      <c r="CS15" s="777"/>
      <c r="CT15" s="777"/>
      <c r="CU15" s="777"/>
      <c r="CV15" s="778"/>
      <c r="CW15" s="776" t="s">
        <v>539</v>
      </c>
      <c r="CX15" s="777"/>
      <c r="CY15" s="777"/>
      <c r="CZ15" s="777"/>
      <c r="DA15" s="778"/>
      <c r="DB15" s="776" t="s">
        <v>539</v>
      </c>
      <c r="DC15" s="777"/>
      <c r="DD15" s="777"/>
      <c r="DE15" s="777"/>
      <c r="DF15" s="778"/>
      <c r="DG15" s="776" t="s">
        <v>539</v>
      </c>
      <c r="DH15" s="777"/>
      <c r="DI15" s="777"/>
      <c r="DJ15" s="777"/>
      <c r="DK15" s="778"/>
      <c r="DL15" s="776" t="s">
        <v>539</v>
      </c>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598</v>
      </c>
      <c r="BT16" s="774"/>
      <c r="BU16" s="774"/>
      <c r="BV16" s="774"/>
      <c r="BW16" s="774"/>
      <c r="BX16" s="774"/>
      <c r="BY16" s="774"/>
      <c r="BZ16" s="774"/>
      <c r="CA16" s="774"/>
      <c r="CB16" s="774"/>
      <c r="CC16" s="774"/>
      <c r="CD16" s="774"/>
      <c r="CE16" s="774"/>
      <c r="CF16" s="774"/>
      <c r="CG16" s="775"/>
      <c r="CH16" s="776">
        <v>5</v>
      </c>
      <c r="CI16" s="777"/>
      <c r="CJ16" s="777"/>
      <c r="CK16" s="777"/>
      <c r="CL16" s="778"/>
      <c r="CM16" s="776">
        <v>549</v>
      </c>
      <c r="CN16" s="777"/>
      <c r="CO16" s="777"/>
      <c r="CP16" s="777"/>
      <c r="CQ16" s="778"/>
      <c r="CR16" s="776">
        <v>250</v>
      </c>
      <c r="CS16" s="777"/>
      <c r="CT16" s="777"/>
      <c r="CU16" s="777"/>
      <c r="CV16" s="778"/>
      <c r="CW16" s="776">
        <v>299</v>
      </c>
      <c r="CX16" s="777"/>
      <c r="CY16" s="777"/>
      <c r="CZ16" s="777"/>
      <c r="DA16" s="778"/>
      <c r="DB16" s="776" t="s">
        <v>539</v>
      </c>
      <c r="DC16" s="777"/>
      <c r="DD16" s="777"/>
      <c r="DE16" s="777"/>
      <c r="DF16" s="778"/>
      <c r="DG16" s="776" t="s">
        <v>539</v>
      </c>
      <c r="DH16" s="777"/>
      <c r="DI16" s="777"/>
      <c r="DJ16" s="777"/>
      <c r="DK16" s="778"/>
      <c r="DL16" s="776" t="s">
        <v>539</v>
      </c>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599</v>
      </c>
      <c r="BT17" s="774"/>
      <c r="BU17" s="774"/>
      <c r="BV17" s="774"/>
      <c r="BW17" s="774"/>
      <c r="BX17" s="774"/>
      <c r="BY17" s="774"/>
      <c r="BZ17" s="774"/>
      <c r="CA17" s="774"/>
      <c r="CB17" s="774"/>
      <c r="CC17" s="774"/>
      <c r="CD17" s="774"/>
      <c r="CE17" s="774"/>
      <c r="CF17" s="774"/>
      <c r="CG17" s="775"/>
      <c r="CH17" s="776">
        <v>9</v>
      </c>
      <c r="CI17" s="777"/>
      <c r="CJ17" s="777"/>
      <c r="CK17" s="777"/>
      <c r="CL17" s="778"/>
      <c r="CM17" s="776">
        <v>4291</v>
      </c>
      <c r="CN17" s="777"/>
      <c r="CO17" s="777"/>
      <c r="CP17" s="777"/>
      <c r="CQ17" s="778"/>
      <c r="CR17" s="776">
        <v>900</v>
      </c>
      <c r="CS17" s="777"/>
      <c r="CT17" s="777"/>
      <c r="CU17" s="777"/>
      <c r="CV17" s="778"/>
      <c r="CW17" s="776">
        <v>92</v>
      </c>
      <c r="CX17" s="777"/>
      <c r="CY17" s="777"/>
      <c r="CZ17" s="777"/>
      <c r="DA17" s="778"/>
      <c r="DB17" s="776" t="s">
        <v>539</v>
      </c>
      <c r="DC17" s="777"/>
      <c r="DD17" s="777"/>
      <c r="DE17" s="777"/>
      <c r="DF17" s="778"/>
      <c r="DG17" s="776" t="s">
        <v>539</v>
      </c>
      <c r="DH17" s="777"/>
      <c r="DI17" s="777"/>
      <c r="DJ17" s="777"/>
      <c r="DK17" s="778"/>
      <c r="DL17" s="776" t="s">
        <v>539</v>
      </c>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t="s">
        <v>600</v>
      </c>
      <c r="BT18" s="774"/>
      <c r="BU18" s="774"/>
      <c r="BV18" s="774"/>
      <c r="BW18" s="774"/>
      <c r="BX18" s="774"/>
      <c r="BY18" s="774"/>
      <c r="BZ18" s="774"/>
      <c r="CA18" s="774"/>
      <c r="CB18" s="774"/>
      <c r="CC18" s="774"/>
      <c r="CD18" s="774"/>
      <c r="CE18" s="774"/>
      <c r="CF18" s="774"/>
      <c r="CG18" s="775"/>
      <c r="CH18" s="776">
        <v>0</v>
      </c>
      <c r="CI18" s="777"/>
      <c r="CJ18" s="777"/>
      <c r="CK18" s="777"/>
      <c r="CL18" s="778"/>
      <c r="CM18" s="776">
        <v>34</v>
      </c>
      <c r="CN18" s="777"/>
      <c r="CO18" s="777"/>
      <c r="CP18" s="777"/>
      <c r="CQ18" s="778"/>
      <c r="CR18" s="776">
        <v>30</v>
      </c>
      <c r="CS18" s="777"/>
      <c r="CT18" s="777"/>
      <c r="CU18" s="777"/>
      <c r="CV18" s="778"/>
      <c r="CW18" s="776">
        <v>71</v>
      </c>
      <c r="CX18" s="777"/>
      <c r="CY18" s="777"/>
      <c r="CZ18" s="777"/>
      <c r="DA18" s="778"/>
      <c r="DB18" s="776" t="s">
        <v>539</v>
      </c>
      <c r="DC18" s="777"/>
      <c r="DD18" s="777"/>
      <c r="DE18" s="777"/>
      <c r="DF18" s="778"/>
      <c r="DG18" s="776" t="s">
        <v>539</v>
      </c>
      <c r="DH18" s="777"/>
      <c r="DI18" s="777"/>
      <c r="DJ18" s="777"/>
      <c r="DK18" s="778"/>
      <c r="DL18" s="776" t="s">
        <v>539</v>
      </c>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t="s">
        <v>601</v>
      </c>
      <c r="BT19" s="774"/>
      <c r="BU19" s="774"/>
      <c r="BV19" s="774"/>
      <c r="BW19" s="774"/>
      <c r="BX19" s="774"/>
      <c r="BY19" s="774"/>
      <c r="BZ19" s="774"/>
      <c r="CA19" s="774"/>
      <c r="CB19" s="774"/>
      <c r="CC19" s="774"/>
      <c r="CD19" s="774"/>
      <c r="CE19" s="774"/>
      <c r="CF19" s="774"/>
      <c r="CG19" s="775"/>
      <c r="CH19" s="776">
        <v>-5</v>
      </c>
      <c r="CI19" s="777"/>
      <c r="CJ19" s="777"/>
      <c r="CK19" s="777"/>
      <c r="CL19" s="778"/>
      <c r="CM19" s="776">
        <v>581</v>
      </c>
      <c r="CN19" s="777"/>
      <c r="CO19" s="777"/>
      <c r="CP19" s="777"/>
      <c r="CQ19" s="778"/>
      <c r="CR19" s="776">
        <v>491</v>
      </c>
      <c r="CS19" s="777"/>
      <c r="CT19" s="777"/>
      <c r="CU19" s="777"/>
      <c r="CV19" s="778"/>
      <c r="CW19" s="776" t="s">
        <v>539</v>
      </c>
      <c r="CX19" s="777"/>
      <c r="CY19" s="777"/>
      <c r="CZ19" s="777"/>
      <c r="DA19" s="778"/>
      <c r="DB19" s="776" t="s">
        <v>539</v>
      </c>
      <c r="DC19" s="777"/>
      <c r="DD19" s="777"/>
      <c r="DE19" s="777"/>
      <c r="DF19" s="778"/>
      <c r="DG19" s="776" t="s">
        <v>539</v>
      </c>
      <c r="DH19" s="777"/>
      <c r="DI19" s="777"/>
      <c r="DJ19" s="777"/>
      <c r="DK19" s="778"/>
      <c r="DL19" s="776" t="s">
        <v>539</v>
      </c>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t="s">
        <v>588</v>
      </c>
      <c r="BS20" s="773" t="s">
        <v>602</v>
      </c>
      <c r="BT20" s="774"/>
      <c r="BU20" s="774"/>
      <c r="BV20" s="774"/>
      <c r="BW20" s="774"/>
      <c r="BX20" s="774"/>
      <c r="BY20" s="774"/>
      <c r="BZ20" s="774"/>
      <c r="CA20" s="774"/>
      <c r="CB20" s="774"/>
      <c r="CC20" s="774"/>
      <c r="CD20" s="774"/>
      <c r="CE20" s="774"/>
      <c r="CF20" s="774"/>
      <c r="CG20" s="775"/>
      <c r="CH20" s="776">
        <v>12</v>
      </c>
      <c r="CI20" s="777"/>
      <c r="CJ20" s="777"/>
      <c r="CK20" s="777"/>
      <c r="CL20" s="778"/>
      <c r="CM20" s="776">
        <v>107</v>
      </c>
      <c r="CN20" s="777"/>
      <c r="CO20" s="777"/>
      <c r="CP20" s="777"/>
      <c r="CQ20" s="778"/>
      <c r="CR20" s="776">
        <v>200</v>
      </c>
      <c r="CS20" s="777"/>
      <c r="CT20" s="777"/>
      <c r="CU20" s="777"/>
      <c r="CV20" s="778"/>
      <c r="CW20" s="776" t="s">
        <v>539</v>
      </c>
      <c r="CX20" s="777"/>
      <c r="CY20" s="777"/>
      <c r="CZ20" s="777"/>
      <c r="DA20" s="778"/>
      <c r="DB20" s="776" t="s">
        <v>539</v>
      </c>
      <c r="DC20" s="777"/>
      <c r="DD20" s="777"/>
      <c r="DE20" s="777"/>
      <c r="DF20" s="778"/>
      <c r="DG20" s="776" t="s">
        <v>539</v>
      </c>
      <c r="DH20" s="777"/>
      <c r="DI20" s="777"/>
      <c r="DJ20" s="777"/>
      <c r="DK20" s="778"/>
      <c r="DL20" s="776">
        <v>9540</v>
      </c>
      <c r="DM20" s="777"/>
      <c r="DN20" s="777"/>
      <c r="DO20" s="777"/>
      <c r="DP20" s="778"/>
      <c r="DQ20" s="776">
        <v>9540</v>
      </c>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t="s">
        <v>603</v>
      </c>
      <c r="BT21" s="774"/>
      <c r="BU21" s="774"/>
      <c r="BV21" s="774"/>
      <c r="BW21" s="774"/>
      <c r="BX21" s="774"/>
      <c r="BY21" s="774"/>
      <c r="BZ21" s="774"/>
      <c r="CA21" s="774"/>
      <c r="CB21" s="774"/>
      <c r="CC21" s="774"/>
      <c r="CD21" s="774"/>
      <c r="CE21" s="774"/>
      <c r="CF21" s="774"/>
      <c r="CG21" s="775"/>
      <c r="CH21" s="776">
        <v>34</v>
      </c>
      <c r="CI21" s="777"/>
      <c r="CJ21" s="777"/>
      <c r="CK21" s="777"/>
      <c r="CL21" s="778"/>
      <c r="CM21" s="776">
        <v>15607</v>
      </c>
      <c r="CN21" s="777"/>
      <c r="CO21" s="777"/>
      <c r="CP21" s="777"/>
      <c r="CQ21" s="778"/>
      <c r="CR21" s="776">
        <v>3264</v>
      </c>
      <c r="CS21" s="777"/>
      <c r="CT21" s="777"/>
      <c r="CU21" s="777"/>
      <c r="CV21" s="778"/>
      <c r="CW21" s="776" t="s">
        <v>539</v>
      </c>
      <c r="CX21" s="777"/>
      <c r="CY21" s="777"/>
      <c r="CZ21" s="777"/>
      <c r="DA21" s="778"/>
      <c r="DB21" s="776" t="s">
        <v>539</v>
      </c>
      <c r="DC21" s="777"/>
      <c r="DD21" s="777"/>
      <c r="DE21" s="777"/>
      <c r="DF21" s="778"/>
      <c r="DG21" s="776" t="s">
        <v>539</v>
      </c>
      <c r="DH21" s="777"/>
      <c r="DI21" s="777"/>
      <c r="DJ21" s="777"/>
      <c r="DK21" s="778"/>
      <c r="DL21" s="776" t="s">
        <v>539</v>
      </c>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t="s">
        <v>604</v>
      </c>
      <c r="BT22" s="774"/>
      <c r="BU22" s="774"/>
      <c r="BV22" s="774"/>
      <c r="BW22" s="774"/>
      <c r="BX22" s="774"/>
      <c r="BY22" s="774"/>
      <c r="BZ22" s="774"/>
      <c r="CA22" s="774"/>
      <c r="CB22" s="774"/>
      <c r="CC22" s="774"/>
      <c r="CD22" s="774"/>
      <c r="CE22" s="774"/>
      <c r="CF22" s="774"/>
      <c r="CG22" s="775"/>
      <c r="CH22" s="776">
        <v>148</v>
      </c>
      <c r="CI22" s="777"/>
      <c r="CJ22" s="777"/>
      <c r="CK22" s="777"/>
      <c r="CL22" s="778"/>
      <c r="CM22" s="776">
        <v>4095</v>
      </c>
      <c r="CN22" s="777"/>
      <c r="CO22" s="777"/>
      <c r="CP22" s="777"/>
      <c r="CQ22" s="778"/>
      <c r="CR22" s="776">
        <v>1000</v>
      </c>
      <c r="CS22" s="777"/>
      <c r="CT22" s="777"/>
      <c r="CU22" s="777"/>
      <c r="CV22" s="778"/>
      <c r="CW22" s="776" t="s">
        <v>539</v>
      </c>
      <c r="CX22" s="777"/>
      <c r="CY22" s="777"/>
      <c r="CZ22" s="777"/>
      <c r="DA22" s="778"/>
      <c r="DB22" s="776" t="s">
        <v>539</v>
      </c>
      <c r="DC22" s="777"/>
      <c r="DD22" s="777"/>
      <c r="DE22" s="777"/>
      <c r="DF22" s="778"/>
      <c r="DG22" s="776" t="s">
        <v>539</v>
      </c>
      <c r="DH22" s="777"/>
      <c r="DI22" s="777"/>
      <c r="DJ22" s="777"/>
      <c r="DK22" s="778"/>
      <c r="DL22" s="776" t="s">
        <v>539</v>
      </c>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f>SUM(Q7:U12)</f>
        <v>1526033</v>
      </c>
      <c r="R23" s="793"/>
      <c r="S23" s="793"/>
      <c r="T23" s="793"/>
      <c r="U23" s="793"/>
      <c r="V23" s="793">
        <f t="shared" ref="V23" si="1">SUM(V7:Z12)</f>
        <v>1507649</v>
      </c>
      <c r="W23" s="793"/>
      <c r="X23" s="793"/>
      <c r="Y23" s="793"/>
      <c r="Z23" s="793"/>
      <c r="AA23" s="793">
        <f t="shared" ref="AA23" si="2">SUM(AA7:AE12)</f>
        <v>18384</v>
      </c>
      <c r="AB23" s="793"/>
      <c r="AC23" s="793"/>
      <c r="AD23" s="793"/>
      <c r="AE23" s="794"/>
      <c r="AF23" s="795">
        <v>9880</v>
      </c>
      <c r="AG23" s="793"/>
      <c r="AH23" s="793"/>
      <c r="AI23" s="793"/>
      <c r="AJ23" s="796"/>
      <c r="AK23" s="797"/>
      <c r="AL23" s="798"/>
      <c r="AM23" s="798"/>
      <c r="AN23" s="798"/>
      <c r="AO23" s="798"/>
      <c r="AP23" s="793">
        <f>SUM(AP7:AT12)</f>
        <v>1387606</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t="s">
        <v>605</v>
      </c>
      <c r="BT23" s="774"/>
      <c r="BU23" s="774"/>
      <c r="BV23" s="774"/>
      <c r="BW23" s="774"/>
      <c r="BX23" s="774"/>
      <c r="BY23" s="774"/>
      <c r="BZ23" s="774"/>
      <c r="CA23" s="774"/>
      <c r="CB23" s="774"/>
      <c r="CC23" s="774"/>
      <c r="CD23" s="774"/>
      <c r="CE23" s="774"/>
      <c r="CF23" s="774"/>
      <c r="CG23" s="775"/>
      <c r="CH23" s="776">
        <v>72</v>
      </c>
      <c r="CI23" s="777"/>
      <c r="CJ23" s="777"/>
      <c r="CK23" s="777"/>
      <c r="CL23" s="778"/>
      <c r="CM23" s="776">
        <v>5621</v>
      </c>
      <c r="CN23" s="777"/>
      <c r="CO23" s="777"/>
      <c r="CP23" s="777"/>
      <c r="CQ23" s="778"/>
      <c r="CR23" s="776">
        <v>3270</v>
      </c>
      <c r="CS23" s="777"/>
      <c r="CT23" s="777"/>
      <c r="CU23" s="777"/>
      <c r="CV23" s="778"/>
      <c r="CW23" s="776" t="s">
        <v>539</v>
      </c>
      <c r="CX23" s="777"/>
      <c r="CY23" s="777"/>
      <c r="CZ23" s="777"/>
      <c r="DA23" s="778"/>
      <c r="DB23" s="776" t="s">
        <v>539</v>
      </c>
      <c r="DC23" s="777"/>
      <c r="DD23" s="777"/>
      <c r="DE23" s="777"/>
      <c r="DF23" s="778"/>
      <c r="DG23" s="776" t="s">
        <v>539</v>
      </c>
      <c r="DH23" s="777"/>
      <c r="DI23" s="777"/>
      <c r="DJ23" s="777"/>
      <c r="DK23" s="778"/>
      <c r="DL23" s="776" t="s">
        <v>539</v>
      </c>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t="s">
        <v>606</v>
      </c>
      <c r="BT24" s="774"/>
      <c r="BU24" s="774"/>
      <c r="BV24" s="774"/>
      <c r="BW24" s="774"/>
      <c r="BX24" s="774"/>
      <c r="BY24" s="774"/>
      <c r="BZ24" s="774"/>
      <c r="CA24" s="774"/>
      <c r="CB24" s="774"/>
      <c r="CC24" s="774"/>
      <c r="CD24" s="774"/>
      <c r="CE24" s="774"/>
      <c r="CF24" s="774"/>
      <c r="CG24" s="775"/>
      <c r="CH24" s="776">
        <v>-600</v>
      </c>
      <c r="CI24" s="777"/>
      <c r="CJ24" s="777"/>
      <c r="CK24" s="777"/>
      <c r="CL24" s="778"/>
      <c r="CM24" s="776">
        <v>10513</v>
      </c>
      <c r="CN24" s="777"/>
      <c r="CO24" s="777"/>
      <c r="CP24" s="777"/>
      <c r="CQ24" s="778"/>
      <c r="CR24" s="776">
        <v>2550</v>
      </c>
      <c r="CS24" s="777"/>
      <c r="CT24" s="777"/>
      <c r="CU24" s="777"/>
      <c r="CV24" s="778"/>
      <c r="CW24" s="776" t="s">
        <v>539</v>
      </c>
      <c r="CX24" s="777"/>
      <c r="CY24" s="777"/>
      <c r="CZ24" s="777"/>
      <c r="DA24" s="778"/>
      <c r="DB24" s="776" t="s">
        <v>539</v>
      </c>
      <c r="DC24" s="777"/>
      <c r="DD24" s="777"/>
      <c r="DE24" s="777"/>
      <c r="DF24" s="778"/>
      <c r="DG24" s="776" t="s">
        <v>539</v>
      </c>
      <c r="DH24" s="777"/>
      <c r="DI24" s="777"/>
      <c r="DJ24" s="777"/>
      <c r="DK24" s="778"/>
      <c r="DL24" s="776" t="s">
        <v>539</v>
      </c>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t="s">
        <v>607</v>
      </c>
      <c r="BT25" s="774"/>
      <c r="BU25" s="774"/>
      <c r="BV25" s="774"/>
      <c r="BW25" s="774"/>
      <c r="BX25" s="774"/>
      <c r="BY25" s="774"/>
      <c r="BZ25" s="774"/>
      <c r="CA25" s="774"/>
      <c r="CB25" s="774"/>
      <c r="CC25" s="774"/>
      <c r="CD25" s="774"/>
      <c r="CE25" s="774"/>
      <c r="CF25" s="774"/>
      <c r="CG25" s="775"/>
      <c r="CH25" s="776">
        <v>105</v>
      </c>
      <c r="CI25" s="777"/>
      <c r="CJ25" s="777"/>
      <c r="CK25" s="777"/>
      <c r="CL25" s="778"/>
      <c r="CM25" s="776">
        <v>6075</v>
      </c>
      <c r="CN25" s="777"/>
      <c r="CO25" s="777"/>
      <c r="CP25" s="777"/>
      <c r="CQ25" s="778"/>
      <c r="CR25" s="776">
        <v>357</v>
      </c>
      <c r="CS25" s="777"/>
      <c r="CT25" s="777"/>
      <c r="CU25" s="777"/>
      <c r="CV25" s="778"/>
      <c r="CW25" s="776" t="s">
        <v>539</v>
      </c>
      <c r="CX25" s="777"/>
      <c r="CY25" s="777"/>
      <c r="CZ25" s="777"/>
      <c r="DA25" s="778"/>
      <c r="DB25" s="776" t="s">
        <v>539</v>
      </c>
      <c r="DC25" s="777"/>
      <c r="DD25" s="777"/>
      <c r="DE25" s="777"/>
      <c r="DF25" s="778"/>
      <c r="DG25" s="776" t="s">
        <v>539</v>
      </c>
      <c r="DH25" s="777"/>
      <c r="DI25" s="777"/>
      <c r="DJ25" s="777"/>
      <c r="DK25" s="778"/>
      <c r="DL25" s="776" t="s">
        <v>539</v>
      </c>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379</v>
      </c>
      <c r="BF26" s="734"/>
      <c r="BG26" s="734"/>
      <c r="BH26" s="734"/>
      <c r="BI26" s="740"/>
      <c r="BJ26" s="232"/>
      <c r="BK26" s="232"/>
      <c r="BL26" s="232"/>
      <c r="BM26" s="232"/>
      <c r="BN26" s="232"/>
      <c r="BO26" s="241"/>
      <c r="BP26" s="241"/>
      <c r="BQ26" s="238">
        <v>20</v>
      </c>
      <c r="BR26" s="239"/>
      <c r="BS26" s="773" t="s">
        <v>608</v>
      </c>
      <c r="BT26" s="774"/>
      <c r="BU26" s="774"/>
      <c r="BV26" s="774"/>
      <c r="BW26" s="774"/>
      <c r="BX26" s="774"/>
      <c r="BY26" s="774"/>
      <c r="BZ26" s="774"/>
      <c r="CA26" s="774"/>
      <c r="CB26" s="774"/>
      <c r="CC26" s="774"/>
      <c r="CD26" s="774"/>
      <c r="CE26" s="774"/>
      <c r="CF26" s="774"/>
      <c r="CG26" s="775"/>
      <c r="CH26" s="776">
        <v>529</v>
      </c>
      <c r="CI26" s="777"/>
      <c r="CJ26" s="777"/>
      <c r="CK26" s="777"/>
      <c r="CL26" s="778"/>
      <c r="CM26" s="776">
        <v>799</v>
      </c>
      <c r="CN26" s="777"/>
      <c r="CO26" s="777"/>
      <c r="CP26" s="777"/>
      <c r="CQ26" s="778"/>
      <c r="CR26" s="776">
        <v>300</v>
      </c>
      <c r="CS26" s="777"/>
      <c r="CT26" s="777"/>
      <c r="CU26" s="777"/>
      <c r="CV26" s="778"/>
      <c r="CW26" s="776" t="s">
        <v>539</v>
      </c>
      <c r="CX26" s="777"/>
      <c r="CY26" s="777"/>
      <c r="CZ26" s="777"/>
      <c r="DA26" s="778"/>
      <c r="DB26" s="776" t="s">
        <v>539</v>
      </c>
      <c r="DC26" s="777"/>
      <c r="DD26" s="777"/>
      <c r="DE26" s="777"/>
      <c r="DF26" s="778"/>
      <c r="DG26" s="776" t="s">
        <v>539</v>
      </c>
      <c r="DH26" s="777"/>
      <c r="DI26" s="777"/>
      <c r="DJ26" s="777"/>
      <c r="DK26" s="778"/>
      <c r="DL26" s="776" t="s">
        <v>539</v>
      </c>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t="s">
        <v>609</v>
      </c>
      <c r="BT27" s="774"/>
      <c r="BU27" s="774"/>
      <c r="BV27" s="774"/>
      <c r="BW27" s="774"/>
      <c r="BX27" s="774"/>
      <c r="BY27" s="774"/>
      <c r="BZ27" s="774"/>
      <c r="CA27" s="774"/>
      <c r="CB27" s="774"/>
      <c r="CC27" s="774"/>
      <c r="CD27" s="774"/>
      <c r="CE27" s="774"/>
      <c r="CF27" s="774"/>
      <c r="CG27" s="775"/>
      <c r="CH27" s="776">
        <v>21</v>
      </c>
      <c r="CI27" s="777"/>
      <c r="CJ27" s="777"/>
      <c r="CK27" s="777"/>
      <c r="CL27" s="778"/>
      <c r="CM27" s="776">
        <v>193</v>
      </c>
      <c r="CN27" s="777"/>
      <c r="CO27" s="777"/>
      <c r="CP27" s="777"/>
      <c r="CQ27" s="778"/>
      <c r="CR27" s="776">
        <v>15</v>
      </c>
      <c r="CS27" s="777"/>
      <c r="CT27" s="777"/>
      <c r="CU27" s="777"/>
      <c r="CV27" s="778"/>
      <c r="CW27" s="776" t="s">
        <v>539</v>
      </c>
      <c r="CX27" s="777"/>
      <c r="CY27" s="777"/>
      <c r="CZ27" s="777"/>
      <c r="DA27" s="778"/>
      <c r="DB27" s="776" t="s">
        <v>539</v>
      </c>
      <c r="DC27" s="777"/>
      <c r="DD27" s="777"/>
      <c r="DE27" s="777"/>
      <c r="DF27" s="778"/>
      <c r="DG27" s="776" t="s">
        <v>539</v>
      </c>
      <c r="DH27" s="777"/>
      <c r="DI27" s="777"/>
      <c r="DJ27" s="777"/>
      <c r="DK27" s="778"/>
      <c r="DL27" s="776" t="s">
        <v>539</v>
      </c>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f>20875-1</f>
        <v>20874</v>
      </c>
      <c r="R28" s="823"/>
      <c r="S28" s="823"/>
      <c r="T28" s="823"/>
      <c r="U28" s="823"/>
      <c r="V28" s="823">
        <v>20653</v>
      </c>
      <c r="W28" s="823"/>
      <c r="X28" s="823"/>
      <c r="Y28" s="823"/>
      <c r="Z28" s="823"/>
      <c r="AA28" s="823">
        <f t="shared" ref="AA28:AA39" si="3">Q28-V28</f>
        <v>221</v>
      </c>
      <c r="AB28" s="823"/>
      <c r="AC28" s="823"/>
      <c r="AD28" s="823"/>
      <c r="AE28" s="824"/>
      <c r="AF28" s="825">
        <v>221</v>
      </c>
      <c r="AG28" s="823"/>
      <c r="AH28" s="823"/>
      <c r="AI28" s="823"/>
      <c r="AJ28" s="826"/>
      <c r="AK28" s="827">
        <v>4394</v>
      </c>
      <c r="AL28" s="828"/>
      <c r="AM28" s="828"/>
      <c r="AN28" s="828"/>
      <c r="AO28" s="828"/>
      <c r="AP28" s="828">
        <v>0</v>
      </c>
      <c r="AQ28" s="828"/>
      <c r="AR28" s="828"/>
      <c r="AS28" s="828"/>
      <c r="AT28" s="828"/>
      <c r="AU28" s="828">
        <v>0</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t="s">
        <v>610</v>
      </c>
      <c r="BT28" s="774"/>
      <c r="BU28" s="774"/>
      <c r="BV28" s="774"/>
      <c r="BW28" s="774"/>
      <c r="BX28" s="774"/>
      <c r="BY28" s="774"/>
      <c r="BZ28" s="774"/>
      <c r="CA28" s="774"/>
      <c r="CB28" s="774"/>
      <c r="CC28" s="774"/>
      <c r="CD28" s="774"/>
      <c r="CE28" s="774"/>
      <c r="CF28" s="774"/>
      <c r="CG28" s="775"/>
      <c r="CH28" s="776">
        <v>324</v>
      </c>
      <c r="CI28" s="777"/>
      <c r="CJ28" s="777"/>
      <c r="CK28" s="777"/>
      <c r="CL28" s="778"/>
      <c r="CM28" s="776">
        <v>13313</v>
      </c>
      <c r="CN28" s="777"/>
      <c r="CO28" s="777"/>
      <c r="CP28" s="777"/>
      <c r="CQ28" s="778"/>
      <c r="CR28" s="776">
        <v>3600</v>
      </c>
      <c r="CS28" s="777"/>
      <c r="CT28" s="777"/>
      <c r="CU28" s="777"/>
      <c r="CV28" s="778"/>
      <c r="CW28" s="776">
        <v>19500</v>
      </c>
      <c r="CX28" s="777"/>
      <c r="CY28" s="777"/>
      <c r="CZ28" s="777"/>
      <c r="DA28" s="778"/>
      <c r="DB28" s="776" t="s">
        <v>539</v>
      </c>
      <c r="DC28" s="777"/>
      <c r="DD28" s="777"/>
      <c r="DE28" s="777"/>
      <c r="DF28" s="778"/>
      <c r="DG28" s="776" t="s">
        <v>539</v>
      </c>
      <c r="DH28" s="777"/>
      <c r="DI28" s="777"/>
      <c r="DJ28" s="777"/>
      <c r="DK28" s="778"/>
      <c r="DL28" s="776" t="s">
        <v>539</v>
      </c>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146602</v>
      </c>
      <c r="R29" s="784"/>
      <c r="S29" s="784"/>
      <c r="T29" s="784"/>
      <c r="U29" s="784"/>
      <c r="V29" s="784">
        <v>143182</v>
      </c>
      <c r="W29" s="784"/>
      <c r="X29" s="784"/>
      <c r="Y29" s="784"/>
      <c r="Z29" s="784"/>
      <c r="AA29" s="784">
        <f t="shared" si="3"/>
        <v>3420</v>
      </c>
      <c r="AB29" s="784"/>
      <c r="AC29" s="784"/>
      <c r="AD29" s="784"/>
      <c r="AE29" s="785"/>
      <c r="AF29" s="786">
        <v>3420</v>
      </c>
      <c r="AG29" s="787"/>
      <c r="AH29" s="787"/>
      <c r="AI29" s="787"/>
      <c r="AJ29" s="788"/>
      <c r="AK29" s="834">
        <v>18447</v>
      </c>
      <c r="AL29" s="830"/>
      <c r="AM29" s="830"/>
      <c r="AN29" s="830"/>
      <c r="AO29" s="830"/>
      <c r="AP29" s="830">
        <v>0</v>
      </c>
      <c r="AQ29" s="830"/>
      <c r="AR29" s="830"/>
      <c r="AS29" s="830"/>
      <c r="AT29" s="830"/>
      <c r="AU29" s="830">
        <v>0</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t="s">
        <v>611</v>
      </c>
      <c r="BT29" s="774"/>
      <c r="BU29" s="774"/>
      <c r="BV29" s="774"/>
      <c r="BW29" s="774"/>
      <c r="BX29" s="774"/>
      <c r="BY29" s="774"/>
      <c r="BZ29" s="774"/>
      <c r="CA29" s="774"/>
      <c r="CB29" s="774"/>
      <c r="CC29" s="774"/>
      <c r="CD29" s="774"/>
      <c r="CE29" s="774"/>
      <c r="CF29" s="774"/>
      <c r="CG29" s="775"/>
      <c r="CH29" s="776">
        <v>63</v>
      </c>
      <c r="CI29" s="777"/>
      <c r="CJ29" s="777"/>
      <c r="CK29" s="777"/>
      <c r="CL29" s="778"/>
      <c r="CM29" s="776">
        <v>4083</v>
      </c>
      <c r="CN29" s="777"/>
      <c r="CO29" s="777"/>
      <c r="CP29" s="777"/>
      <c r="CQ29" s="778"/>
      <c r="CR29" s="776">
        <v>10</v>
      </c>
      <c r="CS29" s="777"/>
      <c r="CT29" s="777"/>
      <c r="CU29" s="777"/>
      <c r="CV29" s="778"/>
      <c r="CW29" s="776" t="s">
        <v>539</v>
      </c>
      <c r="CX29" s="777"/>
      <c r="CY29" s="777"/>
      <c r="CZ29" s="777"/>
      <c r="DA29" s="778"/>
      <c r="DB29" s="776" t="s">
        <v>539</v>
      </c>
      <c r="DC29" s="777"/>
      <c r="DD29" s="777"/>
      <c r="DE29" s="777"/>
      <c r="DF29" s="778"/>
      <c r="DG29" s="776" t="s">
        <v>539</v>
      </c>
      <c r="DH29" s="777"/>
      <c r="DI29" s="777"/>
      <c r="DJ29" s="777"/>
      <c r="DK29" s="778"/>
      <c r="DL29" s="776" t="s">
        <v>539</v>
      </c>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f>117606+1</f>
        <v>117607</v>
      </c>
      <c r="R30" s="784"/>
      <c r="S30" s="784"/>
      <c r="T30" s="784"/>
      <c r="U30" s="784"/>
      <c r="V30" s="784">
        <v>116540</v>
      </c>
      <c r="W30" s="784"/>
      <c r="X30" s="784"/>
      <c r="Y30" s="784"/>
      <c r="Z30" s="784"/>
      <c r="AA30" s="784">
        <f t="shared" si="3"/>
        <v>1067</v>
      </c>
      <c r="AB30" s="784"/>
      <c r="AC30" s="784"/>
      <c r="AD30" s="784"/>
      <c r="AE30" s="785"/>
      <c r="AF30" s="786">
        <v>1067</v>
      </c>
      <c r="AG30" s="787"/>
      <c r="AH30" s="787"/>
      <c r="AI30" s="787"/>
      <c r="AJ30" s="788"/>
      <c r="AK30" s="834">
        <v>19913</v>
      </c>
      <c r="AL30" s="830"/>
      <c r="AM30" s="830"/>
      <c r="AN30" s="830"/>
      <c r="AO30" s="830"/>
      <c r="AP30" s="830">
        <v>0</v>
      </c>
      <c r="AQ30" s="830"/>
      <c r="AR30" s="830"/>
      <c r="AS30" s="830"/>
      <c r="AT30" s="830"/>
      <c r="AU30" s="830">
        <v>0</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t="s">
        <v>612</v>
      </c>
      <c r="BT30" s="774"/>
      <c r="BU30" s="774"/>
      <c r="BV30" s="774"/>
      <c r="BW30" s="774"/>
      <c r="BX30" s="774"/>
      <c r="BY30" s="774"/>
      <c r="BZ30" s="774"/>
      <c r="CA30" s="774"/>
      <c r="CB30" s="774"/>
      <c r="CC30" s="774"/>
      <c r="CD30" s="774"/>
      <c r="CE30" s="774"/>
      <c r="CF30" s="774"/>
      <c r="CG30" s="775"/>
      <c r="CH30" s="776">
        <v>42</v>
      </c>
      <c r="CI30" s="777"/>
      <c r="CJ30" s="777"/>
      <c r="CK30" s="777"/>
      <c r="CL30" s="778"/>
      <c r="CM30" s="776">
        <v>2548</v>
      </c>
      <c r="CN30" s="777"/>
      <c r="CO30" s="777"/>
      <c r="CP30" s="777"/>
      <c r="CQ30" s="778"/>
      <c r="CR30" s="776">
        <v>20</v>
      </c>
      <c r="CS30" s="777"/>
      <c r="CT30" s="777"/>
      <c r="CU30" s="777"/>
      <c r="CV30" s="778"/>
      <c r="CW30" s="776">
        <v>0</v>
      </c>
      <c r="CX30" s="777"/>
      <c r="CY30" s="777"/>
      <c r="CZ30" s="777"/>
      <c r="DA30" s="778"/>
      <c r="DB30" s="776" t="s">
        <v>539</v>
      </c>
      <c r="DC30" s="777"/>
      <c r="DD30" s="777"/>
      <c r="DE30" s="777"/>
      <c r="DF30" s="778"/>
      <c r="DG30" s="776" t="s">
        <v>539</v>
      </c>
      <c r="DH30" s="777"/>
      <c r="DI30" s="777"/>
      <c r="DJ30" s="777"/>
      <c r="DK30" s="778"/>
      <c r="DL30" s="776">
        <v>1000</v>
      </c>
      <c r="DM30" s="777"/>
      <c r="DN30" s="777"/>
      <c r="DO30" s="777"/>
      <c r="DP30" s="778"/>
      <c r="DQ30" s="776">
        <v>1000</v>
      </c>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69317</v>
      </c>
      <c r="R31" s="784"/>
      <c r="S31" s="784"/>
      <c r="T31" s="784"/>
      <c r="U31" s="784"/>
      <c r="V31" s="784">
        <f>64608-1</f>
        <v>64607</v>
      </c>
      <c r="W31" s="784"/>
      <c r="X31" s="784"/>
      <c r="Y31" s="784"/>
      <c r="Z31" s="784"/>
      <c r="AA31" s="784">
        <f t="shared" si="3"/>
        <v>4710</v>
      </c>
      <c r="AB31" s="784"/>
      <c r="AC31" s="784"/>
      <c r="AD31" s="784"/>
      <c r="AE31" s="785"/>
      <c r="AF31" s="786">
        <v>19969</v>
      </c>
      <c r="AG31" s="787"/>
      <c r="AH31" s="787"/>
      <c r="AI31" s="787"/>
      <c r="AJ31" s="788"/>
      <c r="AK31" s="834">
        <v>0</v>
      </c>
      <c r="AL31" s="830"/>
      <c r="AM31" s="830"/>
      <c r="AN31" s="830"/>
      <c r="AO31" s="830"/>
      <c r="AP31" s="830">
        <v>0</v>
      </c>
      <c r="AQ31" s="830"/>
      <c r="AR31" s="830"/>
      <c r="AS31" s="830"/>
      <c r="AT31" s="830"/>
      <c r="AU31" s="830">
        <v>0</v>
      </c>
      <c r="AV31" s="830"/>
      <c r="AW31" s="830"/>
      <c r="AX31" s="830"/>
      <c r="AY31" s="830"/>
      <c r="AZ31" s="831"/>
      <c r="BA31" s="831"/>
      <c r="BB31" s="831"/>
      <c r="BC31" s="831"/>
      <c r="BD31" s="831"/>
      <c r="BE31" s="832" t="s">
        <v>413</v>
      </c>
      <c r="BF31" s="832"/>
      <c r="BG31" s="832"/>
      <c r="BH31" s="832"/>
      <c r="BI31" s="833"/>
      <c r="BJ31" s="232"/>
      <c r="BK31" s="232"/>
      <c r="BL31" s="232"/>
      <c r="BM31" s="232"/>
      <c r="BN31" s="232"/>
      <c r="BO31" s="241"/>
      <c r="BP31" s="241"/>
      <c r="BQ31" s="238">
        <v>25</v>
      </c>
      <c r="BR31" s="239"/>
      <c r="BS31" s="773" t="s">
        <v>613</v>
      </c>
      <c r="BT31" s="774"/>
      <c r="BU31" s="774"/>
      <c r="BV31" s="774"/>
      <c r="BW31" s="774"/>
      <c r="BX31" s="774"/>
      <c r="BY31" s="774"/>
      <c r="BZ31" s="774"/>
      <c r="CA31" s="774"/>
      <c r="CB31" s="774"/>
      <c r="CC31" s="774"/>
      <c r="CD31" s="774"/>
      <c r="CE31" s="774"/>
      <c r="CF31" s="774"/>
      <c r="CG31" s="775"/>
      <c r="CH31" s="776">
        <v>-8</v>
      </c>
      <c r="CI31" s="777"/>
      <c r="CJ31" s="777"/>
      <c r="CK31" s="777"/>
      <c r="CL31" s="778"/>
      <c r="CM31" s="776">
        <v>170</v>
      </c>
      <c r="CN31" s="777"/>
      <c r="CO31" s="777"/>
      <c r="CP31" s="777"/>
      <c r="CQ31" s="778"/>
      <c r="CR31" s="776">
        <v>21</v>
      </c>
      <c r="CS31" s="777"/>
      <c r="CT31" s="777"/>
      <c r="CU31" s="777"/>
      <c r="CV31" s="778"/>
      <c r="CW31" s="776" t="s">
        <v>539</v>
      </c>
      <c r="CX31" s="777"/>
      <c r="CY31" s="777"/>
      <c r="CZ31" s="777"/>
      <c r="DA31" s="778"/>
      <c r="DB31" s="776" t="s">
        <v>539</v>
      </c>
      <c r="DC31" s="777"/>
      <c r="DD31" s="777"/>
      <c r="DE31" s="777"/>
      <c r="DF31" s="778"/>
      <c r="DG31" s="776" t="s">
        <v>539</v>
      </c>
      <c r="DH31" s="777"/>
      <c r="DI31" s="777"/>
      <c r="DJ31" s="777"/>
      <c r="DK31" s="778"/>
      <c r="DL31" s="776" t="s">
        <v>539</v>
      </c>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53557</v>
      </c>
      <c r="R32" s="784"/>
      <c r="S32" s="784"/>
      <c r="T32" s="784"/>
      <c r="U32" s="784"/>
      <c r="V32" s="784">
        <v>48091</v>
      </c>
      <c r="W32" s="784"/>
      <c r="X32" s="784"/>
      <c r="Y32" s="784"/>
      <c r="Z32" s="784"/>
      <c r="AA32" s="784">
        <f t="shared" si="3"/>
        <v>5466</v>
      </c>
      <c r="AB32" s="784"/>
      <c r="AC32" s="784"/>
      <c r="AD32" s="784"/>
      <c r="AE32" s="785"/>
      <c r="AF32" s="786">
        <v>12628</v>
      </c>
      <c r="AG32" s="787"/>
      <c r="AH32" s="787"/>
      <c r="AI32" s="787"/>
      <c r="AJ32" s="788"/>
      <c r="AK32" s="834">
        <v>22522</v>
      </c>
      <c r="AL32" s="830"/>
      <c r="AM32" s="830"/>
      <c r="AN32" s="830"/>
      <c r="AO32" s="830"/>
      <c r="AP32" s="830">
        <v>321375</v>
      </c>
      <c r="AQ32" s="830"/>
      <c r="AR32" s="830"/>
      <c r="AS32" s="830"/>
      <c r="AT32" s="830"/>
      <c r="AU32" s="830">
        <v>194753</v>
      </c>
      <c r="AV32" s="830"/>
      <c r="AW32" s="830"/>
      <c r="AX32" s="830"/>
      <c r="AY32" s="830"/>
      <c r="AZ32" s="831"/>
      <c r="BA32" s="831"/>
      <c r="BB32" s="831"/>
      <c r="BC32" s="831"/>
      <c r="BD32" s="831"/>
      <c r="BE32" s="832" t="s">
        <v>415</v>
      </c>
      <c r="BF32" s="832"/>
      <c r="BG32" s="832"/>
      <c r="BH32" s="832"/>
      <c r="BI32" s="833"/>
      <c r="BJ32" s="232"/>
      <c r="BK32" s="232"/>
      <c r="BL32" s="232"/>
      <c r="BM32" s="232"/>
      <c r="BN32" s="232"/>
      <c r="BO32" s="241"/>
      <c r="BP32" s="241"/>
      <c r="BQ32" s="238">
        <v>26</v>
      </c>
      <c r="BR32" s="239"/>
      <c r="BS32" s="773" t="s">
        <v>614</v>
      </c>
      <c r="BT32" s="774"/>
      <c r="BU32" s="774"/>
      <c r="BV32" s="774"/>
      <c r="BW32" s="774"/>
      <c r="BX32" s="774"/>
      <c r="BY32" s="774"/>
      <c r="BZ32" s="774"/>
      <c r="CA32" s="774"/>
      <c r="CB32" s="774"/>
      <c r="CC32" s="774"/>
      <c r="CD32" s="774"/>
      <c r="CE32" s="774"/>
      <c r="CF32" s="774"/>
      <c r="CG32" s="775"/>
      <c r="CH32" s="776">
        <v>1789</v>
      </c>
      <c r="CI32" s="777"/>
      <c r="CJ32" s="777"/>
      <c r="CK32" s="777"/>
      <c r="CL32" s="778"/>
      <c r="CM32" s="776">
        <v>11514</v>
      </c>
      <c r="CN32" s="777"/>
      <c r="CO32" s="777"/>
      <c r="CP32" s="777"/>
      <c r="CQ32" s="778"/>
      <c r="CR32" s="776">
        <v>663</v>
      </c>
      <c r="CS32" s="777"/>
      <c r="CT32" s="777"/>
      <c r="CU32" s="777"/>
      <c r="CV32" s="778"/>
      <c r="CW32" s="776">
        <v>1822</v>
      </c>
      <c r="CX32" s="777"/>
      <c r="CY32" s="777"/>
      <c r="CZ32" s="777"/>
      <c r="DA32" s="778"/>
      <c r="DB32" s="776">
        <v>11251</v>
      </c>
      <c r="DC32" s="777"/>
      <c r="DD32" s="777"/>
      <c r="DE32" s="777"/>
      <c r="DF32" s="778"/>
      <c r="DG32" s="776" t="s">
        <v>539</v>
      </c>
      <c r="DH32" s="777"/>
      <c r="DI32" s="777"/>
      <c r="DJ32" s="777"/>
      <c r="DK32" s="778"/>
      <c r="DL32" s="776" t="s">
        <v>539</v>
      </c>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36209</v>
      </c>
      <c r="R33" s="784"/>
      <c r="S33" s="784"/>
      <c r="T33" s="784"/>
      <c r="U33" s="784"/>
      <c r="V33" s="784">
        <v>30640</v>
      </c>
      <c r="W33" s="784"/>
      <c r="X33" s="784"/>
      <c r="Y33" s="784"/>
      <c r="Z33" s="784"/>
      <c r="AA33" s="784">
        <f t="shared" si="3"/>
        <v>5569</v>
      </c>
      <c r="AB33" s="784"/>
      <c r="AC33" s="784"/>
      <c r="AD33" s="784"/>
      <c r="AE33" s="785"/>
      <c r="AF33" s="786">
        <v>12608</v>
      </c>
      <c r="AG33" s="787"/>
      <c r="AH33" s="787"/>
      <c r="AI33" s="787"/>
      <c r="AJ33" s="788"/>
      <c r="AK33" s="834">
        <v>2137</v>
      </c>
      <c r="AL33" s="830"/>
      <c r="AM33" s="830"/>
      <c r="AN33" s="830"/>
      <c r="AO33" s="830"/>
      <c r="AP33" s="830">
        <v>104836</v>
      </c>
      <c r="AQ33" s="830"/>
      <c r="AR33" s="830"/>
      <c r="AS33" s="830"/>
      <c r="AT33" s="830"/>
      <c r="AU33" s="830">
        <v>1468</v>
      </c>
      <c r="AV33" s="830"/>
      <c r="AW33" s="830"/>
      <c r="AX33" s="830"/>
      <c r="AY33" s="830"/>
      <c r="AZ33" s="831"/>
      <c r="BA33" s="831"/>
      <c r="BB33" s="831"/>
      <c r="BC33" s="831"/>
      <c r="BD33" s="831"/>
      <c r="BE33" s="832" t="s">
        <v>415</v>
      </c>
      <c r="BF33" s="832"/>
      <c r="BG33" s="832"/>
      <c r="BH33" s="832"/>
      <c r="BI33" s="833"/>
      <c r="BJ33" s="232"/>
      <c r="BK33" s="232"/>
      <c r="BL33" s="232"/>
      <c r="BM33" s="232"/>
      <c r="BN33" s="232"/>
      <c r="BO33" s="241"/>
      <c r="BP33" s="241"/>
      <c r="BQ33" s="238">
        <v>27</v>
      </c>
      <c r="BR33" s="239"/>
      <c r="BS33" s="773" t="s">
        <v>615</v>
      </c>
      <c r="BT33" s="774"/>
      <c r="BU33" s="774"/>
      <c r="BV33" s="774"/>
      <c r="BW33" s="774"/>
      <c r="BX33" s="774"/>
      <c r="BY33" s="774"/>
      <c r="BZ33" s="774"/>
      <c r="CA33" s="774"/>
      <c r="CB33" s="774"/>
      <c r="CC33" s="774"/>
      <c r="CD33" s="774"/>
      <c r="CE33" s="774"/>
      <c r="CF33" s="774"/>
      <c r="CG33" s="775"/>
      <c r="CH33" s="776">
        <v>23</v>
      </c>
      <c r="CI33" s="777"/>
      <c r="CJ33" s="777"/>
      <c r="CK33" s="777"/>
      <c r="CL33" s="778"/>
      <c r="CM33" s="776">
        <v>226235</v>
      </c>
      <c r="CN33" s="777"/>
      <c r="CO33" s="777"/>
      <c r="CP33" s="777"/>
      <c r="CQ33" s="778"/>
      <c r="CR33" s="776">
        <v>83781</v>
      </c>
      <c r="CS33" s="777"/>
      <c r="CT33" s="777"/>
      <c r="CU33" s="777"/>
      <c r="CV33" s="778"/>
      <c r="CW33" s="776" t="s">
        <v>539</v>
      </c>
      <c r="CX33" s="777"/>
      <c r="CY33" s="777"/>
      <c r="CZ33" s="777"/>
      <c r="DA33" s="778"/>
      <c r="DB33" s="776">
        <v>8433</v>
      </c>
      <c r="DC33" s="777"/>
      <c r="DD33" s="777"/>
      <c r="DE33" s="777"/>
      <c r="DF33" s="778"/>
      <c r="DG33" s="776">
        <v>106011</v>
      </c>
      <c r="DH33" s="777"/>
      <c r="DI33" s="777"/>
      <c r="DJ33" s="777"/>
      <c r="DK33" s="778"/>
      <c r="DL33" s="776" t="s">
        <v>539</v>
      </c>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417</v>
      </c>
      <c r="C34" s="781"/>
      <c r="D34" s="781"/>
      <c r="E34" s="781"/>
      <c r="F34" s="781"/>
      <c r="G34" s="781"/>
      <c r="H34" s="781"/>
      <c r="I34" s="781"/>
      <c r="J34" s="781"/>
      <c r="K34" s="781"/>
      <c r="L34" s="781"/>
      <c r="M34" s="781"/>
      <c r="N34" s="781"/>
      <c r="O34" s="781"/>
      <c r="P34" s="782"/>
      <c r="Q34" s="783">
        <v>215</v>
      </c>
      <c r="R34" s="784"/>
      <c r="S34" s="784"/>
      <c r="T34" s="784"/>
      <c r="U34" s="784"/>
      <c r="V34" s="784">
        <f>214-1</f>
        <v>213</v>
      </c>
      <c r="W34" s="784"/>
      <c r="X34" s="784"/>
      <c r="Y34" s="784"/>
      <c r="Z34" s="784"/>
      <c r="AA34" s="784">
        <f t="shared" si="3"/>
        <v>2</v>
      </c>
      <c r="AB34" s="784"/>
      <c r="AC34" s="784"/>
      <c r="AD34" s="784"/>
      <c r="AE34" s="785"/>
      <c r="AF34" s="786">
        <v>594</v>
      </c>
      <c r="AG34" s="787"/>
      <c r="AH34" s="787"/>
      <c r="AI34" s="787"/>
      <c r="AJ34" s="788"/>
      <c r="AK34" s="834">
        <v>0</v>
      </c>
      <c r="AL34" s="830"/>
      <c r="AM34" s="830"/>
      <c r="AN34" s="830"/>
      <c r="AO34" s="830"/>
      <c r="AP34" s="830">
        <v>2580</v>
      </c>
      <c r="AQ34" s="830"/>
      <c r="AR34" s="830"/>
      <c r="AS34" s="830"/>
      <c r="AT34" s="830"/>
      <c r="AU34" s="830">
        <v>0</v>
      </c>
      <c r="AV34" s="830"/>
      <c r="AW34" s="830"/>
      <c r="AX34" s="830"/>
      <c r="AY34" s="830"/>
      <c r="AZ34" s="831"/>
      <c r="BA34" s="831"/>
      <c r="BB34" s="831"/>
      <c r="BC34" s="831"/>
      <c r="BD34" s="831"/>
      <c r="BE34" s="832" t="s">
        <v>415</v>
      </c>
      <c r="BF34" s="832"/>
      <c r="BG34" s="832"/>
      <c r="BH34" s="832"/>
      <c r="BI34" s="833"/>
      <c r="BJ34" s="232"/>
      <c r="BK34" s="232"/>
      <c r="BL34" s="232"/>
      <c r="BM34" s="232"/>
      <c r="BN34" s="232"/>
      <c r="BO34" s="241"/>
      <c r="BP34" s="241"/>
      <c r="BQ34" s="238">
        <v>28</v>
      </c>
      <c r="BR34" s="239"/>
      <c r="BS34" s="773" t="s">
        <v>616</v>
      </c>
      <c r="BT34" s="774"/>
      <c r="BU34" s="774"/>
      <c r="BV34" s="774"/>
      <c r="BW34" s="774"/>
      <c r="BX34" s="774"/>
      <c r="BY34" s="774"/>
      <c r="BZ34" s="774"/>
      <c r="CA34" s="774"/>
      <c r="CB34" s="774"/>
      <c r="CC34" s="774"/>
      <c r="CD34" s="774"/>
      <c r="CE34" s="774"/>
      <c r="CF34" s="774"/>
      <c r="CG34" s="775"/>
      <c r="CH34" s="776">
        <v>0</v>
      </c>
      <c r="CI34" s="777"/>
      <c r="CJ34" s="777"/>
      <c r="CK34" s="777"/>
      <c r="CL34" s="778"/>
      <c r="CM34" s="776">
        <v>22865</v>
      </c>
      <c r="CN34" s="777"/>
      <c r="CO34" s="777"/>
      <c r="CP34" s="777"/>
      <c r="CQ34" s="778"/>
      <c r="CR34" s="776">
        <v>7389.75</v>
      </c>
      <c r="CS34" s="777"/>
      <c r="CT34" s="777"/>
      <c r="CU34" s="777"/>
      <c r="CV34" s="778"/>
      <c r="CW34" s="776" t="s">
        <v>539</v>
      </c>
      <c r="CX34" s="777"/>
      <c r="CY34" s="777"/>
      <c r="CZ34" s="777"/>
      <c r="DA34" s="778"/>
      <c r="DB34" s="776" t="s">
        <v>539</v>
      </c>
      <c r="DC34" s="777"/>
      <c r="DD34" s="777"/>
      <c r="DE34" s="777"/>
      <c r="DF34" s="778"/>
      <c r="DG34" s="776" t="s">
        <v>539</v>
      </c>
      <c r="DH34" s="777"/>
      <c r="DI34" s="777"/>
      <c r="DJ34" s="777"/>
      <c r="DK34" s="778"/>
      <c r="DL34" s="776">
        <v>34</v>
      </c>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418</v>
      </c>
      <c r="C35" s="781"/>
      <c r="D35" s="781"/>
      <c r="E35" s="781"/>
      <c r="F35" s="781"/>
      <c r="G35" s="781"/>
      <c r="H35" s="781"/>
      <c r="I35" s="781"/>
      <c r="J35" s="781"/>
      <c r="K35" s="781"/>
      <c r="L35" s="781"/>
      <c r="M35" s="781"/>
      <c r="N35" s="781"/>
      <c r="O35" s="781"/>
      <c r="P35" s="782"/>
      <c r="Q35" s="783">
        <v>32108</v>
      </c>
      <c r="R35" s="784"/>
      <c r="S35" s="784"/>
      <c r="T35" s="784"/>
      <c r="U35" s="784"/>
      <c r="V35" s="784">
        <f>28400-1</f>
        <v>28399</v>
      </c>
      <c r="W35" s="784"/>
      <c r="X35" s="784"/>
      <c r="Y35" s="784"/>
      <c r="Z35" s="784"/>
      <c r="AA35" s="784">
        <f t="shared" si="3"/>
        <v>3709</v>
      </c>
      <c r="AB35" s="784"/>
      <c r="AC35" s="784"/>
      <c r="AD35" s="784"/>
      <c r="AE35" s="785"/>
      <c r="AF35" s="786" t="s">
        <v>419</v>
      </c>
      <c r="AG35" s="787"/>
      <c r="AH35" s="787"/>
      <c r="AI35" s="787"/>
      <c r="AJ35" s="788"/>
      <c r="AK35" s="834">
        <v>12734</v>
      </c>
      <c r="AL35" s="830"/>
      <c r="AM35" s="830"/>
      <c r="AN35" s="830"/>
      <c r="AO35" s="830"/>
      <c r="AP35" s="830">
        <v>219141</v>
      </c>
      <c r="AQ35" s="830"/>
      <c r="AR35" s="830"/>
      <c r="AS35" s="830"/>
      <c r="AT35" s="830"/>
      <c r="AU35" s="830">
        <v>51498</v>
      </c>
      <c r="AV35" s="830"/>
      <c r="AW35" s="830"/>
      <c r="AX35" s="830"/>
      <c r="AY35" s="830"/>
      <c r="AZ35" s="831"/>
      <c r="BA35" s="831"/>
      <c r="BB35" s="831"/>
      <c r="BC35" s="831"/>
      <c r="BD35" s="831"/>
      <c r="BE35" s="832" t="s">
        <v>415</v>
      </c>
      <c r="BF35" s="832"/>
      <c r="BG35" s="832"/>
      <c r="BH35" s="832"/>
      <c r="BI35" s="833"/>
      <c r="BJ35" s="232"/>
      <c r="BK35" s="232"/>
      <c r="BL35" s="232"/>
      <c r="BM35" s="232"/>
      <c r="BN35" s="232"/>
      <c r="BO35" s="241"/>
      <c r="BP35" s="241"/>
      <c r="BQ35" s="238">
        <v>29</v>
      </c>
      <c r="BR35" s="239"/>
      <c r="BS35" s="773" t="s">
        <v>617</v>
      </c>
      <c r="BT35" s="774"/>
      <c r="BU35" s="774"/>
      <c r="BV35" s="774"/>
      <c r="BW35" s="774"/>
      <c r="BX35" s="774"/>
      <c r="BY35" s="774"/>
      <c r="BZ35" s="774"/>
      <c r="CA35" s="774"/>
      <c r="CB35" s="774"/>
      <c r="CC35" s="774"/>
      <c r="CD35" s="774"/>
      <c r="CE35" s="774"/>
      <c r="CF35" s="774"/>
      <c r="CG35" s="775"/>
      <c r="CH35" s="776">
        <v>104</v>
      </c>
      <c r="CI35" s="777"/>
      <c r="CJ35" s="777"/>
      <c r="CK35" s="777"/>
      <c r="CL35" s="778"/>
      <c r="CM35" s="776">
        <v>1389</v>
      </c>
      <c r="CN35" s="777"/>
      <c r="CO35" s="777"/>
      <c r="CP35" s="777"/>
      <c r="CQ35" s="778"/>
      <c r="CR35" s="776">
        <v>5</v>
      </c>
      <c r="CS35" s="777"/>
      <c r="CT35" s="777"/>
      <c r="CU35" s="777"/>
      <c r="CV35" s="778"/>
      <c r="CW35" s="776">
        <v>86</v>
      </c>
      <c r="CX35" s="777"/>
      <c r="CY35" s="777"/>
      <c r="CZ35" s="777"/>
      <c r="DA35" s="778"/>
      <c r="DB35" s="776" t="s">
        <v>539</v>
      </c>
      <c r="DC35" s="777"/>
      <c r="DD35" s="777"/>
      <c r="DE35" s="777"/>
      <c r="DF35" s="778"/>
      <c r="DG35" s="776" t="s">
        <v>539</v>
      </c>
      <c r="DH35" s="777"/>
      <c r="DI35" s="777"/>
      <c r="DJ35" s="777"/>
      <c r="DK35" s="778"/>
      <c r="DL35" s="776" t="s">
        <v>539</v>
      </c>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420</v>
      </c>
      <c r="C36" s="781"/>
      <c r="D36" s="781"/>
      <c r="E36" s="781"/>
      <c r="F36" s="781"/>
      <c r="G36" s="781"/>
      <c r="H36" s="781"/>
      <c r="I36" s="781"/>
      <c r="J36" s="781"/>
      <c r="K36" s="781"/>
      <c r="L36" s="781"/>
      <c r="M36" s="781"/>
      <c r="N36" s="781"/>
      <c r="O36" s="781"/>
      <c r="P36" s="782"/>
      <c r="Q36" s="783">
        <v>483</v>
      </c>
      <c r="R36" s="784"/>
      <c r="S36" s="784"/>
      <c r="T36" s="784"/>
      <c r="U36" s="784"/>
      <c r="V36" s="784">
        <v>483</v>
      </c>
      <c r="W36" s="784"/>
      <c r="X36" s="784"/>
      <c r="Y36" s="784"/>
      <c r="Z36" s="784"/>
      <c r="AA36" s="784">
        <f t="shared" si="3"/>
        <v>0</v>
      </c>
      <c r="AB36" s="784"/>
      <c r="AC36" s="784"/>
      <c r="AD36" s="784"/>
      <c r="AE36" s="785"/>
      <c r="AF36" s="786" t="s">
        <v>129</v>
      </c>
      <c r="AG36" s="787"/>
      <c r="AH36" s="787"/>
      <c r="AI36" s="787"/>
      <c r="AJ36" s="788"/>
      <c r="AK36" s="834">
        <v>434</v>
      </c>
      <c r="AL36" s="830"/>
      <c r="AM36" s="830"/>
      <c r="AN36" s="830"/>
      <c r="AO36" s="830"/>
      <c r="AP36" s="830">
        <v>952</v>
      </c>
      <c r="AQ36" s="830"/>
      <c r="AR36" s="830"/>
      <c r="AS36" s="830"/>
      <c r="AT36" s="830"/>
      <c r="AU36" s="830">
        <v>952</v>
      </c>
      <c r="AV36" s="830"/>
      <c r="AW36" s="830"/>
      <c r="AX36" s="830"/>
      <c r="AY36" s="830"/>
      <c r="AZ36" s="831"/>
      <c r="BA36" s="831"/>
      <c r="BB36" s="831"/>
      <c r="BC36" s="831"/>
      <c r="BD36" s="831"/>
      <c r="BE36" s="832" t="s">
        <v>421</v>
      </c>
      <c r="BF36" s="832"/>
      <c r="BG36" s="832"/>
      <c r="BH36" s="832"/>
      <c r="BI36" s="833"/>
      <c r="BJ36" s="232"/>
      <c r="BK36" s="232"/>
      <c r="BL36" s="232"/>
      <c r="BM36" s="232"/>
      <c r="BN36" s="232"/>
      <c r="BO36" s="241"/>
      <c r="BP36" s="241"/>
      <c r="BQ36" s="238">
        <v>30</v>
      </c>
      <c r="BR36" s="239"/>
      <c r="BS36" s="773" t="s">
        <v>618</v>
      </c>
      <c r="BT36" s="774"/>
      <c r="BU36" s="774"/>
      <c r="BV36" s="774"/>
      <c r="BW36" s="774"/>
      <c r="BX36" s="774"/>
      <c r="BY36" s="774"/>
      <c r="BZ36" s="774"/>
      <c r="CA36" s="774"/>
      <c r="CB36" s="774"/>
      <c r="CC36" s="774"/>
      <c r="CD36" s="774"/>
      <c r="CE36" s="774"/>
      <c r="CF36" s="774"/>
      <c r="CG36" s="775"/>
      <c r="CH36" s="776">
        <v>-56</v>
      </c>
      <c r="CI36" s="777"/>
      <c r="CJ36" s="777"/>
      <c r="CK36" s="777"/>
      <c r="CL36" s="778"/>
      <c r="CM36" s="776">
        <v>626</v>
      </c>
      <c r="CN36" s="777"/>
      <c r="CO36" s="777"/>
      <c r="CP36" s="777"/>
      <c r="CQ36" s="778"/>
      <c r="CR36" s="776">
        <v>1</v>
      </c>
      <c r="CS36" s="777"/>
      <c r="CT36" s="777"/>
      <c r="CU36" s="777"/>
      <c r="CV36" s="778"/>
      <c r="CW36" s="776" t="s">
        <v>539</v>
      </c>
      <c r="CX36" s="777"/>
      <c r="CY36" s="777"/>
      <c r="CZ36" s="777"/>
      <c r="DA36" s="778"/>
      <c r="DB36" s="776" t="s">
        <v>539</v>
      </c>
      <c r="DC36" s="777"/>
      <c r="DD36" s="777"/>
      <c r="DE36" s="777"/>
      <c r="DF36" s="778"/>
      <c r="DG36" s="776" t="s">
        <v>539</v>
      </c>
      <c r="DH36" s="777"/>
      <c r="DI36" s="777"/>
      <c r="DJ36" s="777"/>
      <c r="DK36" s="778"/>
      <c r="DL36" s="776" t="s">
        <v>539</v>
      </c>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422</v>
      </c>
      <c r="C37" s="781"/>
      <c r="D37" s="781"/>
      <c r="E37" s="781"/>
      <c r="F37" s="781"/>
      <c r="G37" s="781"/>
      <c r="H37" s="781"/>
      <c r="I37" s="781"/>
      <c r="J37" s="781"/>
      <c r="K37" s="781"/>
      <c r="L37" s="781"/>
      <c r="M37" s="781"/>
      <c r="N37" s="781"/>
      <c r="O37" s="781"/>
      <c r="P37" s="782"/>
      <c r="Q37" s="783">
        <v>6191</v>
      </c>
      <c r="R37" s="784"/>
      <c r="S37" s="784"/>
      <c r="T37" s="784"/>
      <c r="U37" s="784"/>
      <c r="V37" s="784">
        <v>6190</v>
      </c>
      <c r="W37" s="784"/>
      <c r="X37" s="784"/>
      <c r="Y37" s="784"/>
      <c r="Z37" s="784"/>
      <c r="AA37" s="784">
        <f t="shared" si="3"/>
        <v>1</v>
      </c>
      <c r="AB37" s="784"/>
      <c r="AC37" s="784"/>
      <c r="AD37" s="784"/>
      <c r="AE37" s="785"/>
      <c r="AF37" s="786" t="s">
        <v>419</v>
      </c>
      <c r="AG37" s="787"/>
      <c r="AH37" s="787"/>
      <c r="AI37" s="787"/>
      <c r="AJ37" s="788"/>
      <c r="AK37" s="834">
        <v>1906</v>
      </c>
      <c r="AL37" s="830"/>
      <c r="AM37" s="830"/>
      <c r="AN37" s="830"/>
      <c r="AO37" s="830"/>
      <c r="AP37" s="830">
        <v>18997</v>
      </c>
      <c r="AQ37" s="830"/>
      <c r="AR37" s="830"/>
      <c r="AS37" s="830"/>
      <c r="AT37" s="830"/>
      <c r="AU37" s="830">
        <v>10125</v>
      </c>
      <c r="AV37" s="830"/>
      <c r="AW37" s="830"/>
      <c r="AX37" s="830"/>
      <c r="AY37" s="830"/>
      <c r="AZ37" s="831"/>
      <c r="BA37" s="831"/>
      <c r="BB37" s="831"/>
      <c r="BC37" s="831"/>
      <c r="BD37" s="831"/>
      <c r="BE37" s="832" t="s">
        <v>423</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424</v>
      </c>
      <c r="C38" s="781"/>
      <c r="D38" s="781"/>
      <c r="E38" s="781"/>
      <c r="F38" s="781"/>
      <c r="G38" s="781"/>
      <c r="H38" s="781"/>
      <c r="I38" s="781"/>
      <c r="J38" s="781"/>
      <c r="K38" s="781"/>
      <c r="L38" s="781"/>
      <c r="M38" s="781"/>
      <c r="N38" s="781"/>
      <c r="O38" s="781"/>
      <c r="P38" s="782"/>
      <c r="Q38" s="783">
        <v>1283</v>
      </c>
      <c r="R38" s="784"/>
      <c r="S38" s="784"/>
      <c r="T38" s="784"/>
      <c r="U38" s="784"/>
      <c r="V38" s="784">
        <v>1283</v>
      </c>
      <c r="W38" s="784"/>
      <c r="X38" s="784"/>
      <c r="Y38" s="784"/>
      <c r="Z38" s="784"/>
      <c r="AA38" s="784">
        <f t="shared" si="3"/>
        <v>0</v>
      </c>
      <c r="AB38" s="784"/>
      <c r="AC38" s="784"/>
      <c r="AD38" s="784"/>
      <c r="AE38" s="785"/>
      <c r="AF38" s="786" t="s">
        <v>419</v>
      </c>
      <c r="AG38" s="787"/>
      <c r="AH38" s="787"/>
      <c r="AI38" s="787"/>
      <c r="AJ38" s="788"/>
      <c r="AK38" s="834">
        <v>719</v>
      </c>
      <c r="AL38" s="830"/>
      <c r="AM38" s="830"/>
      <c r="AN38" s="830"/>
      <c r="AO38" s="830"/>
      <c r="AP38" s="830">
        <v>1151</v>
      </c>
      <c r="AQ38" s="830"/>
      <c r="AR38" s="830"/>
      <c r="AS38" s="830"/>
      <c r="AT38" s="830"/>
      <c r="AU38" s="830">
        <v>679</v>
      </c>
      <c r="AV38" s="830"/>
      <c r="AW38" s="830"/>
      <c r="AX38" s="830"/>
      <c r="AY38" s="830"/>
      <c r="AZ38" s="831"/>
      <c r="BA38" s="831"/>
      <c r="BB38" s="831"/>
      <c r="BC38" s="831"/>
      <c r="BD38" s="831"/>
      <c r="BE38" s="832" t="s">
        <v>423</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t="s">
        <v>425</v>
      </c>
      <c r="C39" s="781"/>
      <c r="D39" s="781"/>
      <c r="E39" s="781"/>
      <c r="F39" s="781"/>
      <c r="G39" s="781"/>
      <c r="H39" s="781"/>
      <c r="I39" s="781"/>
      <c r="J39" s="781"/>
      <c r="K39" s="781"/>
      <c r="L39" s="781"/>
      <c r="M39" s="781"/>
      <c r="N39" s="781"/>
      <c r="O39" s="781"/>
      <c r="P39" s="782"/>
      <c r="Q39" s="783">
        <v>34485</v>
      </c>
      <c r="R39" s="784"/>
      <c r="S39" s="784"/>
      <c r="T39" s="784"/>
      <c r="U39" s="784"/>
      <c r="V39" s="784">
        <v>34385</v>
      </c>
      <c r="W39" s="784"/>
      <c r="X39" s="784"/>
      <c r="Y39" s="784"/>
      <c r="Z39" s="784"/>
      <c r="AA39" s="784">
        <f t="shared" si="3"/>
        <v>100</v>
      </c>
      <c r="AB39" s="784"/>
      <c r="AC39" s="784"/>
      <c r="AD39" s="784"/>
      <c r="AE39" s="785"/>
      <c r="AF39" s="786" t="s">
        <v>419</v>
      </c>
      <c r="AG39" s="787"/>
      <c r="AH39" s="787"/>
      <c r="AI39" s="787"/>
      <c r="AJ39" s="788"/>
      <c r="AK39" s="834">
        <v>2067</v>
      </c>
      <c r="AL39" s="830"/>
      <c r="AM39" s="830"/>
      <c r="AN39" s="830"/>
      <c r="AO39" s="830"/>
      <c r="AP39" s="830">
        <v>83933</v>
      </c>
      <c r="AQ39" s="830"/>
      <c r="AR39" s="830"/>
      <c r="AS39" s="830"/>
      <c r="AT39" s="830"/>
      <c r="AU39" s="830">
        <v>0</v>
      </c>
      <c r="AV39" s="830"/>
      <c r="AW39" s="830"/>
      <c r="AX39" s="830"/>
      <c r="AY39" s="830"/>
      <c r="AZ39" s="831"/>
      <c r="BA39" s="831"/>
      <c r="BB39" s="831"/>
      <c r="BC39" s="831"/>
      <c r="BD39" s="831"/>
      <c r="BE39" s="832" t="s">
        <v>421</v>
      </c>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50506</v>
      </c>
      <c r="AG63" s="844"/>
      <c r="AH63" s="844"/>
      <c r="AI63" s="844"/>
      <c r="AJ63" s="845"/>
      <c r="AK63" s="846"/>
      <c r="AL63" s="841"/>
      <c r="AM63" s="841"/>
      <c r="AN63" s="841"/>
      <c r="AO63" s="841"/>
      <c r="AP63" s="844">
        <f>SUM(AP28:AT39)</f>
        <v>752965</v>
      </c>
      <c r="AQ63" s="844"/>
      <c r="AR63" s="844"/>
      <c r="AS63" s="844"/>
      <c r="AT63" s="844"/>
      <c r="AU63" s="844">
        <f>SUM(AU28:AY39)</f>
        <v>259475</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401</v>
      </c>
      <c r="R66" s="734"/>
      <c r="S66" s="734"/>
      <c r="T66" s="734"/>
      <c r="U66" s="735"/>
      <c r="V66" s="733" t="s">
        <v>430</v>
      </c>
      <c r="W66" s="734"/>
      <c r="X66" s="734"/>
      <c r="Y66" s="734"/>
      <c r="Z66" s="735"/>
      <c r="AA66" s="733" t="s">
        <v>431</v>
      </c>
      <c r="AB66" s="734"/>
      <c r="AC66" s="734"/>
      <c r="AD66" s="734"/>
      <c r="AE66" s="735"/>
      <c r="AF66" s="854" t="s">
        <v>432</v>
      </c>
      <c r="AG66" s="815"/>
      <c r="AH66" s="815"/>
      <c r="AI66" s="815"/>
      <c r="AJ66" s="855"/>
      <c r="AK66" s="733" t="s">
        <v>405</v>
      </c>
      <c r="AL66" s="728"/>
      <c r="AM66" s="728"/>
      <c r="AN66" s="728"/>
      <c r="AO66" s="729"/>
      <c r="AP66" s="733" t="s">
        <v>433</v>
      </c>
      <c r="AQ66" s="734"/>
      <c r="AR66" s="734"/>
      <c r="AS66" s="734"/>
      <c r="AT66" s="735"/>
      <c r="AU66" s="733" t="s">
        <v>434</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619</v>
      </c>
      <c r="C68" s="870"/>
      <c r="D68" s="870"/>
      <c r="E68" s="870"/>
      <c r="F68" s="870"/>
      <c r="G68" s="870"/>
      <c r="H68" s="870"/>
      <c r="I68" s="870"/>
      <c r="J68" s="870"/>
      <c r="K68" s="870"/>
      <c r="L68" s="870"/>
      <c r="M68" s="870"/>
      <c r="N68" s="870"/>
      <c r="O68" s="870"/>
      <c r="P68" s="871"/>
      <c r="Q68" s="872">
        <v>312</v>
      </c>
      <c r="R68" s="866"/>
      <c r="S68" s="866"/>
      <c r="T68" s="866"/>
      <c r="U68" s="866"/>
      <c r="V68" s="866">
        <v>230</v>
      </c>
      <c r="W68" s="866"/>
      <c r="X68" s="866"/>
      <c r="Y68" s="866"/>
      <c r="Z68" s="866"/>
      <c r="AA68" s="866">
        <v>82</v>
      </c>
      <c r="AB68" s="866"/>
      <c r="AC68" s="866"/>
      <c r="AD68" s="866"/>
      <c r="AE68" s="866"/>
      <c r="AF68" s="866">
        <v>82</v>
      </c>
      <c r="AG68" s="866"/>
      <c r="AH68" s="866"/>
      <c r="AI68" s="866"/>
      <c r="AJ68" s="866"/>
      <c r="AK68" s="866">
        <v>0</v>
      </c>
      <c r="AL68" s="866"/>
      <c r="AM68" s="866"/>
      <c r="AN68" s="866"/>
      <c r="AO68" s="866"/>
      <c r="AP68" s="866">
        <v>0</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620</v>
      </c>
      <c r="C69" s="874"/>
      <c r="D69" s="874"/>
      <c r="E69" s="874"/>
      <c r="F69" s="874"/>
      <c r="G69" s="874"/>
      <c r="H69" s="874"/>
      <c r="I69" s="874"/>
      <c r="J69" s="874"/>
      <c r="K69" s="874"/>
      <c r="L69" s="874"/>
      <c r="M69" s="874"/>
      <c r="N69" s="874"/>
      <c r="O69" s="874"/>
      <c r="P69" s="875"/>
      <c r="Q69" s="876">
        <v>6050</v>
      </c>
      <c r="R69" s="830"/>
      <c r="S69" s="830"/>
      <c r="T69" s="830"/>
      <c r="U69" s="830"/>
      <c r="V69" s="830">
        <v>5968</v>
      </c>
      <c r="W69" s="830"/>
      <c r="X69" s="830"/>
      <c r="Y69" s="830"/>
      <c r="Z69" s="830"/>
      <c r="AA69" s="830">
        <v>232</v>
      </c>
      <c r="AB69" s="830"/>
      <c r="AC69" s="830"/>
      <c r="AD69" s="830"/>
      <c r="AE69" s="830"/>
      <c r="AF69" s="830">
        <v>232</v>
      </c>
      <c r="AG69" s="830"/>
      <c r="AH69" s="830"/>
      <c r="AI69" s="830"/>
      <c r="AJ69" s="830"/>
      <c r="AK69" s="830">
        <v>0</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621</v>
      </c>
      <c r="C70" s="874"/>
      <c r="D70" s="874"/>
      <c r="E70" s="874"/>
      <c r="F70" s="874"/>
      <c r="G70" s="874"/>
      <c r="H70" s="874"/>
      <c r="I70" s="874"/>
      <c r="J70" s="874"/>
      <c r="K70" s="874"/>
      <c r="L70" s="874"/>
      <c r="M70" s="874"/>
      <c r="N70" s="874"/>
      <c r="O70" s="874"/>
      <c r="P70" s="875"/>
      <c r="Q70" s="876">
        <v>563</v>
      </c>
      <c r="R70" s="830"/>
      <c r="S70" s="830"/>
      <c r="T70" s="830"/>
      <c r="U70" s="830"/>
      <c r="V70" s="830">
        <v>562</v>
      </c>
      <c r="W70" s="830"/>
      <c r="X70" s="830"/>
      <c r="Y70" s="830"/>
      <c r="Z70" s="830"/>
      <c r="AA70" s="830">
        <v>1</v>
      </c>
      <c r="AB70" s="830"/>
      <c r="AC70" s="830"/>
      <c r="AD70" s="830"/>
      <c r="AE70" s="830"/>
      <c r="AF70" s="830">
        <v>1</v>
      </c>
      <c r="AG70" s="830"/>
      <c r="AH70" s="830"/>
      <c r="AI70" s="830"/>
      <c r="AJ70" s="830"/>
      <c r="AK70" s="830">
        <v>0</v>
      </c>
      <c r="AL70" s="830"/>
      <c r="AM70" s="830"/>
      <c r="AN70" s="830"/>
      <c r="AO70" s="830"/>
      <c r="AP70" s="830">
        <v>1120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622</v>
      </c>
      <c r="C71" s="874"/>
      <c r="D71" s="874"/>
      <c r="E71" s="874"/>
      <c r="F71" s="874"/>
      <c r="G71" s="874"/>
      <c r="H71" s="874"/>
      <c r="I71" s="874"/>
      <c r="J71" s="874"/>
      <c r="K71" s="874"/>
      <c r="L71" s="874"/>
      <c r="M71" s="874"/>
      <c r="N71" s="874"/>
      <c r="O71" s="874"/>
      <c r="P71" s="875"/>
      <c r="Q71" s="876">
        <v>104</v>
      </c>
      <c r="R71" s="830"/>
      <c r="S71" s="830"/>
      <c r="T71" s="830"/>
      <c r="U71" s="830"/>
      <c r="V71" s="830">
        <v>78</v>
      </c>
      <c r="W71" s="830"/>
      <c r="X71" s="830"/>
      <c r="Y71" s="830"/>
      <c r="Z71" s="830"/>
      <c r="AA71" s="830">
        <v>26</v>
      </c>
      <c r="AB71" s="830"/>
      <c r="AC71" s="830"/>
      <c r="AD71" s="830"/>
      <c r="AE71" s="830"/>
      <c r="AF71" s="830">
        <v>26</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623</v>
      </c>
      <c r="C72" s="874"/>
      <c r="D72" s="874"/>
      <c r="E72" s="874"/>
      <c r="F72" s="874"/>
      <c r="G72" s="874"/>
      <c r="H72" s="874"/>
      <c r="I72" s="874"/>
      <c r="J72" s="874"/>
      <c r="K72" s="874"/>
      <c r="L72" s="874"/>
      <c r="M72" s="874"/>
      <c r="N72" s="874"/>
      <c r="O72" s="874"/>
      <c r="P72" s="875"/>
      <c r="Q72" s="876">
        <v>401</v>
      </c>
      <c r="R72" s="830"/>
      <c r="S72" s="830"/>
      <c r="T72" s="830"/>
      <c r="U72" s="830"/>
      <c r="V72" s="830">
        <v>337</v>
      </c>
      <c r="W72" s="830"/>
      <c r="X72" s="830"/>
      <c r="Y72" s="830"/>
      <c r="Z72" s="830"/>
      <c r="AA72" s="830">
        <v>64</v>
      </c>
      <c r="AB72" s="830"/>
      <c r="AC72" s="830"/>
      <c r="AD72" s="830"/>
      <c r="AE72" s="830"/>
      <c r="AF72" s="830">
        <v>64</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624</v>
      </c>
      <c r="C73" s="874"/>
      <c r="D73" s="874"/>
      <c r="E73" s="874"/>
      <c r="F73" s="874"/>
      <c r="G73" s="874"/>
      <c r="H73" s="874"/>
      <c r="I73" s="874"/>
      <c r="J73" s="874"/>
      <c r="K73" s="874"/>
      <c r="L73" s="874"/>
      <c r="M73" s="874"/>
      <c r="N73" s="874"/>
      <c r="O73" s="874"/>
      <c r="P73" s="875"/>
      <c r="Q73" s="876">
        <v>2842</v>
      </c>
      <c r="R73" s="830"/>
      <c r="S73" s="830"/>
      <c r="T73" s="830"/>
      <c r="U73" s="830"/>
      <c r="V73" s="830">
        <v>2770</v>
      </c>
      <c r="W73" s="830"/>
      <c r="X73" s="830"/>
      <c r="Y73" s="830"/>
      <c r="Z73" s="830"/>
      <c r="AA73" s="830">
        <v>72</v>
      </c>
      <c r="AB73" s="830"/>
      <c r="AC73" s="830"/>
      <c r="AD73" s="830"/>
      <c r="AE73" s="830"/>
      <c r="AF73" s="830">
        <v>72</v>
      </c>
      <c r="AG73" s="830"/>
      <c r="AH73" s="830"/>
      <c r="AI73" s="830"/>
      <c r="AJ73" s="830"/>
      <c r="AK73" s="830">
        <v>358</v>
      </c>
      <c r="AL73" s="830"/>
      <c r="AM73" s="830"/>
      <c r="AN73" s="830"/>
      <c r="AO73" s="830"/>
      <c r="AP73" s="830">
        <v>9679</v>
      </c>
      <c r="AQ73" s="830"/>
      <c r="AR73" s="830"/>
      <c r="AS73" s="830"/>
      <c r="AT73" s="830"/>
      <c r="AU73" s="830">
        <v>2488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625</v>
      </c>
      <c r="C74" s="874"/>
      <c r="D74" s="874"/>
      <c r="E74" s="874"/>
      <c r="F74" s="874"/>
      <c r="G74" s="874"/>
      <c r="H74" s="874"/>
      <c r="I74" s="874"/>
      <c r="J74" s="874"/>
      <c r="K74" s="874"/>
      <c r="L74" s="874"/>
      <c r="M74" s="874"/>
      <c r="N74" s="874"/>
      <c r="O74" s="874"/>
      <c r="P74" s="875"/>
      <c r="Q74" s="876">
        <v>11</v>
      </c>
      <c r="R74" s="830"/>
      <c r="S74" s="830"/>
      <c r="T74" s="830"/>
      <c r="U74" s="830"/>
      <c r="V74" s="830">
        <v>9</v>
      </c>
      <c r="W74" s="830"/>
      <c r="X74" s="830"/>
      <c r="Y74" s="830"/>
      <c r="Z74" s="830"/>
      <c r="AA74" s="830">
        <v>2</v>
      </c>
      <c r="AB74" s="830"/>
      <c r="AC74" s="830"/>
      <c r="AD74" s="830"/>
      <c r="AE74" s="830"/>
      <c r="AF74" s="830">
        <v>2</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626</v>
      </c>
      <c r="C75" s="874"/>
      <c r="D75" s="874"/>
      <c r="E75" s="874"/>
      <c r="F75" s="874"/>
      <c r="G75" s="874"/>
      <c r="H75" s="874"/>
      <c r="I75" s="874"/>
      <c r="J75" s="874"/>
      <c r="K75" s="874"/>
      <c r="L75" s="874"/>
      <c r="M75" s="874"/>
      <c r="N75" s="874"/>
      <c r="O75" s="874"/>
      <c r="P75" s="875"/>
      <c r="Q75" s="877">
        <v>217</v>
      </c>
      <c r="R75" s="878"/>
      <c r="S75" s="878"/>
      <c r="T75" s="878"/>
      <c r="U75" s="834"/>
      <c r="V75" s="879">
        <v>191</v>
      </c>
      <c r="W75" s="878"/>
      <c r="X75" s="878"/>
      <c r="Y75" s="878"/>
      <c r="Z75" s="834"/>
      <c r="AA75" s="879">
        <v>26</v>
      </c>
      <c r="AB75" s="878"/>
      <c r="AC75" s="878"/>
      <c r="AD75" s="878"/>
      <c r="AE75" s="834"/>
      <c r="AF75" s="879">
        <v>26</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627</v>
      </c>
      <c r="C76" s="874"/>
      <c r="D76" s="874"/>
      <c r="E76" s="874"/>
      <c r="F76" s="874"/>
      <c r="G76" s="874"/>
      <c r="H76" s="874"/>
      <c r="I76" s="874"/>
      <c r="J76" s="874"/>
      <c r="K76" s="874"/>
      <c r="L76" s="874"/>
      <c r="M76" s="874"/>
      <c r="N76" s="874"/>
      <c r="O76" s="874"/>
      <c r="P76" s="875"/>
      <c r="Q76" s="877">
        <v>12522</v>
      </c>
      <c r="R76" s="878"/>
      <c r="S76" s="878"/>
      <c r="T76" s="878"/>
      <c r="U76" s="834"/>
      <c r="V76" s="879">
        <v>10965</v>
      </c>
      <c r="W76" s="878"/>
      <c r="X76" s="878"/>
      <c r="Y76" s="878"/>
      <c r="Z76" s="834"/>
      <c r="AA76" s="879">
        <v>1557</v>
      </c>
      <c r="AB76" s="878"/>
      <c r="AC76" s="878"/>
      <c r="AD76" s="878"/>
      <c r="AE76" s="834"/>
      <c r="AF76" s="879">
        <v>4491</v>
      </c>
      <c r="AG76" s="878"/>
      <c r="AH76" s="878"/>
      <c r="AI76" s="878"/>
      <c r="AJ76" s="834"/>
      <c r="AK76" s="879">
        <v>44</v>
      </c>
      <c r="AL76" s="878"/>
      <c r="AM76" s="878"/>
      <c r="AN76" s="878"/>
      <c r="AO76" s="834"/>
      <c r="AP76" s="879">
        <v>7772</v>
      </c>
      <c r="AQ76" s="878"/>
      <c r="AR76" s="878"/>
      <c r="AS76" s="878"/>
      <c r="AT76" s="834"/>
      <c r="AU76" s="879">
        <v>0</v>
      </c>
      <c r="AV76" s="878"/>
      <c r="AW76" s="878"/>
      <c r="AX76" s="878"/>
      <c r="AY76" s="834"/>
      <c r="AZ76" s="832" t="s">
        <v>628</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435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SUM(AF68:AJ76)</f>
        <v>4996</v>
      </c>
      <c r="AG88" s="844"/>
      <c r="AH88" s="844"/>
      <c r="AI88" s="844"/>
      <c r="AJ88" s="844"/>
      <c r="AK88" s="841"/>
      <c r="AL88" s="841"/>
      <c r="AM88" s="841"/>
      <c r="AN88" s="841"/>
      <c r="AO88" s="841"/>
      <c r="AP88" s="844">
        <f t="shared" ref="AP88" si="4">SUM(AP68:AT76)</f>
        <v>18571</v>
      </c>
      <c r="AQ88" s="844"/>
      <c r="AR88" s="844"/>
      <c r="AS88" s="844"/>
      <c r="AT88" s="844"/>
      <c r="AU88" s="844">
        <f t="shared" ref="AU88" si="5">SUM(AU68:AY76)</f>
        <v>2488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436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SUM(CR7:CV36)</f>
        <v>110194.75</v>
      </c>
      <c r="CS102" s="852"/>
      <c r="CT102" s="852"/>
      <c r="CU102" s="852"/>
      <c r="CV102" s="891"/>
      <c r="CW102" s="890">
        <f t="shared" ref="CW102" si="6">SUM(CW7:DA36)</f>
        <v>22456</v>
      </c>
      <c r="CX102" s="852"/>
      <c r="CY102" s="852"/>
      <c r="CZ102" s="852"/>
      <c r="DA102" s="891"/>
      <c r="DB102" s="890">
        <f t="shared" ref="DB102" si="7">SUM(DB7:DF36)</f>
        <v>24640</v>
      </c>
      <c r="DC102" s="852"/>
      <c r="DD102" s="852"/>
      <c r="DE102" s="852"/>
      <c r="DF102" s="891"/>
      <c r="DG102" s="890">
        <f t="shared" ref="DG102" si="8">SUM(DG7:DK36)</f>
        <v>106011</v>
      </c>
      <c r="DH102" s="852"/>
      <c r="DI102" s="852"/>
      <c r="DJ102" s="852"/>
      <c r="DK102" s="891"/>
      <c r="DL102" s="890">
        <f>SUM(DL7:DP36)</f>
        <v>10690</v>
      </c>
      <c r="DM102" s="852"/>
      <c r="DN102" s="852"/>
      <c r="DO102" s="852"/>
      <c r="DP102" s="891"/>
      <c r="DQ102" s="890">
        <f t="shared" ref="DQ102" si="9">SUM(DQ7:DU36)</f>
        <v>11152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444</v>
      </c>
      <c r="AB109" s="893"/>
      <c r="AC109" s="893"/>
      <c r="AD109" s="893"/>
      <c r="AE109" s="894"/>
      <c r="AF109" s="892" t="s">
        <v>445</v>
      </c>
      <c r="AG109" s="893"/>
      <c r="AH109" s="893"/>
      <c r="AI109" s="893"/>
      <c r="AJ109" s="894"/>
      <c r="AK109" s="892" t="s">
        <v>309</v>
      </c>
      <c r="AL109" s="893"/>
      <c r="AM109" s="893"/>
      <c r="AN109" s="893"/>
      <c r="AO109" s="894"/>
      <c r="AP109" s="892" t="s">
        <v>446</v>
      </c>
      <c r="AQ109" s="893"/>
      <c r="AR109" s="893"/>
      <c r="AS109" s="893"/>
      <c r="AT109" s="895"/>
      <c r="AU109" s="912" t="s">
        <v>443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444</v>
      </c>
      <c r="BR109" s="893"/>
      <c r="BS109" s="893"/>
      <c r="BT109" s="893"/>
      <c r="BU109" s="894"/>
      <c r="BV109" s="892" t="s">
        <v>445</v>
      </c>
      <c r="BW109" s="893"/>
      <c r="BX109" s="893"/>
      <c r="BY109" s="893"/>
      <c r="BZ109" s="894"/>
      <c r="CA109" s="892" t="s">
        <v>309</v>
      </c>
      <c r="CB109" s="893"/>
      <c r="CC109" s="893"/>
      <c r="CD109" s="893"/>
      <c r="CE109" s="894"/>
      <c r="CF109" s="913" t="s">
        <v>446</v>
      </c>
      <c r="CG109" s="913"/>
      <c r="CH109" s="913"/>
      <c r="CI109" s="913"/>
      <c r="CJ109" s="913"/>
      <c r="CK109" s="892" t="s">
        <v>447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444</v>
      </c>
      <c r="DH109" s="893"/>
      <c r="DI109" s="893"/>
      <c r="DJ109" s="893"/>
      <c r="DK109" s="894"/>
      <c r="DL109" s="892" t="s">
        <v>445</v>
      </c>
      <c r="DM109" s="893"/>
      <c r="DN109" s="893"/>
      <c r="DO109" s="893"/>
      <c r="DP109" s="894"/>
      <c r="DQ109" s="892" t="s">
        <v>309</v>
      </c>
      <c r="DR109" s="893"/>
      <c r="DS109" s="893"/>
      <c r="DT109" s="893"/>
      <c r="DU109" s="894"/>
      <c r="DV109" s="892" t="s">
        <v>446</v>
      </c>
      <c r="DW109" s="893"/>
      <c r="DX109" s="893"/>
      <c r="DY109" s="893"/>
      <c r="DZ109" s="895"/>
    </row>
    <row r="110" spans="1:131" s="230" customFormat="1" ht="26.25" customHeight="1" x14ac:dyDescent="0.15">
      <c r="A110" s="896" t="s">
        <v>448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57519214</v>
      </c>
      <c r="AB110" s="900"/>
      <c r="AC110" s="900"/>
      <c r="AD110" s="900"/>
      <c r="AE110" s="901"/>
      <c r="AF110" s="902">
        <v>48439070</v>
      </c>
      <c r="AG110" s="900"/>
      <c r="AH110" s="900"/>
      <c r="AI110" s="900"/>
      <c r="AJ110" s="901"/>
      <c r="AK110" s="902">
        <v>52383337</v>
      </c>
      <c r="AL110" s="900"/>
      <c r="AM110" s="900"/>
      <c r="AN110" s="900"/>
      <c r="AO110" s="901"/>
      <c r="AP110" s="903">
        <v>13.6</v>
      </c>
      <c r="AQ110" s="904"/>
      <c r="AR110" s="904"/>
      <c r="AS110" s="904"/>
      <c r="AT110" s="905"/>
      <c r="AU110" s="906" t="s">
        <v>75</v>
      </c>
      <c r="AV110" s="907"/>
      <c r="AW110" s="907"/>
      <c r="AX110" s="907"/>
      <c r="AY110" s="907"/>
      <c r="AZ110" s="929" t="s">
        <v>449</v>
      </c>
      <c r="BA110" s="897"/>
      <c r="BB110" s="897"/>
      <c r="BC110" s="897"/>
      <c r="BD110" s="897"/>
      <c r="BE110" s="897"/>
      <c r="BF110" s="897"/>
      <c r="BG110" s="897"/>
      <c r="BH110" s="897"/>
      <c r="BI110" s="897"/>
      <c r="BJ110" s="897"/>
      <c r="BK110" s="897"/>
      <c r="BL110" s="897"/>
      <c r="BM110" s="897"/>
      <c r="BN110" s="897"/>
      <c r="BO110" s="897"/>
      <c r="BP110" s="898"/>
      <c r="BQ110" s="930">
        <v>1400373258</v>
      </c>
      <c r="BR110" s="931"/>
      <c r="BS110" s="931"/>
      <c r="BT110" s="931"/>
      <c r="BU110" s="931"/>
      <c r="BV110" s="931">
        <v>1401546289</v>
      </c>
      <c r="BW110" s="931"/>
      <c r="BX110" s="931"/>
      <c r="BY110" s="931"/>
      <c r="BZ110" s="931"/>
      <c r="CA110" s="931">
        <v>1387605598</v>
      </c>
      <c r="CB110" s="931"/>
      <c r="CC110" s="931"/>
      <c r="CD110" s="931"/>
      <c r="CE110" s="931"/>
      <c r="CF110" s="944">
        <v>361.3</v>
      </c>
      <c r="CG110" s="945"/>
      <c r="CH110" s="945"/>
      <c r="CI110" s="945"/>
      <c r="CJ110" s="945"/>
      <c r="CK110" s="946" t="s">
        <v>450</v>
      </c>
      <c r="CL110" s="947"/>
      <c r="CM110" s="929" t="s">
        <v>451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26319462</v>
      </c>
      <c r="DH110" s="931"/>
      <c r="DI110" s="931"/>
      <c r="DJ110" s="931"/>
      <c r="DK110" s="931"/>
      <c r="DL110" s="931">
        <v>31334716</v>
      </c>
      <c r="DM110" s="931"/>
      <c r="DN110" s="931"/>
      <c r="DO110" s="931"/>
      <c r="DP110" s="931"/>
      <c r="DQ110" s="931">
        <v>29265184</v>
      </c>
      <c r="DR110" s="931"/>
      <c r="DS110" s="931"/>
      <c r="DT110" s="931"/>
      <c r="DU110" s="931"/>
      <c r="DV110" s="932">
        <v>7.6</v>
      </c>
      <c r="DW110" s="932"/>
      <c r="DX110" s="932"/>
      <c r="DY110" s="932"/>
      <c r="DZ110" s="933"/>
    </row>
    <row r="111" spans="1:131" s="230" customFormat="1" ht="26.25" customHeight="1" x14ac:dyDescent="0.15">
      <c r="A111" s="934" t="s">
        <v>452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v>299314</v>
      </c>
      <c r="AB111" s="938"/>
      <c r="AC111" s="938"/>
      <c r="AD111" s="938"/>
      <c r="AE111" s="939"/>
      <c r="AF111" s="940" t="s">
        <v>129</v>
      </c>
      <c r="AG111" s="938"/>
      <c r="AH111" s="938"/>
      <c r="AI111" s="938"/>
      <c r="AJ111" s="939"/>
      <c r="AK111" s="940" t="s">
        <v>419</v>
      </c>
      <c r="AL111" s="938"/>
      <c r="AM111" s="938"/>
      <c r="AN111" s="938"/>
      <c r="AO111" s="939"/>
      <c r="AP111" s="941" t="s">
        <v>453</v>
      </c>
      <c r="AQ111" s="942"/>
      <c r="AR111" s="942"/>
      <c r="AS111" s="942"/>
      <c r="AT111" s="943"/>
      <c r="AU111" s="908"/>
      <c r="AV111" s="909"/>
      <c r="AW111" s="909"/>
      <c r="AX111" s="909"/>
      <c r="AY111" s="909"/>
      <c r="AZ111" s="922" t="s">
        <v>454</v>
      </c>
      <c r="BA111" s="923"/>
      <c r="BB111" s="923"/>
      <c r="BC111" s="923"/>
      <c r="BD111" s="923"/>
      <c r="BE111" s="923"/>
      <c r="BF111" s="923"/>
      <c r="BG111" s="923"/>
      <c r="BH111" s="923"/>
      <c r="BI111" s="923"/>
      <c r="BJ111" s="923"/>
      <c r="BK111" s="923"/>
      <c r="BL111" s="923"/>
      <c r="BM111" s="923"/>
      <c r="BN111" s="923"/>
      <c r="BO111" s="923"/>
      <c r="BP111" s="924"/>
      <c r="BQ111" s="925">
        <v>29128821</v>
      </c>
      <c r="BR111" s="926"/>
      <c r="BS111" s="926"/>
      <c r="BT111" s="926"/>
      <c r="BU111" s="926"/>
      <c r="BV111" s="926">
        <v>33551925</v>
      </c>
      <c r="BW111" s="926"/>
      <c r="BX111" s="926"/>
      <c r="BY111" s="926"/>
      <c r="BZ111" s="926"/>
      <c r="CA111" s="926">
        <v>30888942</v>
      </c>
      <c r="CB111" s="926"/>
      <c r="CC111" s="926"/>
      <c r="CD111" s="926"/>
      <c r="CE111" s="926"/>
      <c r="CF111" s="920">
        <v>8</v>
      </c>
      <c r="CG111" s="921"/>
      <c r="CH111" s="921"/>
      <c r="CI111" s="921"/>
      <c r="CJ111" s="921"/>
      <c r="CK111" s="948"/>
      <c r="CL111" s="949"/>
      <c r="CM111" s="922" t="s">
        <v>455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391</v>
      </c>
      <c r="DH111" s="926"/>
      <c r="DI111" s="926"/>
      <c r="DJ111" s="926"/>
      <c r="DK111" s="926"/>
      <c r="DL111" s="926" t="s">
        <v>391</v>
      </c>
      <c r="DM111" s="926"/>
      <c r="DN111" s="926"/>
      <c r="DO111" s="926"/>
      <c r="DP111" s="926"/>
      <c r="DQ111" s="926" t="s">
        <v>129</v>
      </c>
      <c r="DR111" s="926"/>
      <c r="DS111" s="926"/>
      <c r="DT111" s="926"/>
      <c r="DU111" s="926"/>
      <c r="DV111" s="927" t="s">
        <v>453</v>
      </c>
      <c r="DW111" s="927"/>
      <c r="DX111" s="927"/>
      <c r="DY111" s="927"/>
      <c r="DZ111" s="928"/>
    </row>
    <row r="112" spans="1:131" s="230" customFormat="1" ht="26.25" customHeight="1" x14ac:dyDescent="0.15">
      <c r="A112" s="952" t="s">
        <v>456</v>
      </c>
      <c r="B112" s="953"/>
      <c r="C112" s="923" t="s">
        <v>457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41894872</v>
      </c>
      <c r="AB112" s="959"/>
      <c r="AC112" s="959"/>
      <c r="AD112" s="959"/>
      <c r="AE112" s="960"/>
      <c r="AF112" s="961">
        <v>43384983</v>
      </c>
      <c r="AG112" s="959"/>
      <c r="AH112" s="959"/>
      <c r="AI112" s="959"/>
      <c r="AJ112" s="960"/>
      <c r="AK112" s="961">
        <v>44370348</v>
      </c>
      <c r="AL112" s="959"/>
      <c r="AM112" s="959"/>
      <c r="AN112" s="959"/>
      <c r="AO112" s="960"/>
      <c r="AP112" s="962">
        <v>11.6</v>
      </c>
      <c r="AQ112" s="963"/>
      <c r="AR112" s="963"/>
      <c r="AS112" s="963"/>
      <c r="AT112" s="964"/>
      <c r="AU112" s="908"/>
      <c r="AV112" s="909"/>
      <c r="AW112" s="909"/>
      <c r="AX112" s="909"/>
      <c r="AY112" s="909"/>
      <c r="AZ112" s="922" t="s">
        <v>458</v>
      </c>
      <c r="BA112" s="923"/>
      <c r="BB112" s="923"/>
      <c r="BC112" s="923"/>
      <c r="BD112" s="923"/>
      <c r="BE112" s="923"/>
      <c r="BF112" s="923"/>
      <c r="BG112" s="923"/>
      <c r="BH112" s="923"/>
      <c r="BI112" s="923"/>
      <c r="BJ112" s="923"/>
      <c r="BK112" s="923"/>
      <c r="BL112" s="923"/>
      <c r="BM112" s="923"/>
      <c r="BN112" s="923"/>
      <c r="BO112" s="923"/>
      <c r="BP112" s="924"/>
      <c r="BQ112" s="925">
        <v>256858212</v>
      </c>
      <c r="BR112" s="926"/>
      <c r="BS112" s="926"/>
      <c r="BT112" s="926"/>
      <c r="BU112" s="926"/>
      <c r="BV112" s="926">
        <v>251685032</v>
      </c>
      <c r="BW112" s="926"/>
      <c r="BX112" s="926"/>
      <c r="BY112" s="926"/>
      <c r="BZ112" s="926"/>
      <c r="CA112" s="926">
        <v>259474968</v>
      </c>
      <c r="CB112" s="926"/>
      <c r="CC112" s="926"/>
      <c r="CD112" s="926"/>
      <c r="CE112" s="926"/>
      <c r="CF112" s="920">
        <v>67.599999999999994</v>
      </c>
      <c r="CG112" s="921"/>
      <c r="CH112" s="921"/>
      <c r="CI112" s="921"/>
      <c r="CJ112" s="921"/>
      <c r="CK112" s="948"/>
      <c r="CL112" s="949"/>
      <c r="CM112" s="922" t="s">
        <v>459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419</v>
      </c>
      <c r="DM112" s="926"/>
      <c r="DN112" s="926"/>
      <c r="DO112" s="926"/>
      <c r="DP112" s="926"/>
      <c r="DQ112" s="926" t="s">
        <v>453</v>
      </c>
      <c r="DR112" s="926"/>
      <c r="DS112" s="926"/>
      <c r="DT112" s="926"/>
      <c r="DU112" s="926"/>
      <c r="DV112" s="927" t="s">
        <v>129</v>
      </c>
      <c r="DW112" s="927"/>
      <c r="DX112" s="927"/>
      <c r="DY112" s="927"/>
      <c r="DZ112" s="928"/>
    </row>
    <row r="113" spans="1:130" s="230" customFormat="1" ht="26.25" customHeight="1" x14ac:dyDescent="0.15">
      <c r="A113" s="954"/>
      <c r="B113" s="955"/>
      <c r="C113" s="923" t="s">
        <v>460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22987320</v>
      </c>
      <c r="AB113" s="938"/>
      <c r="AC113" s="938"/>
      <c r="AD113" s="938"/>
      <c r="AE113" s="939"/>
      <c r="AF113" s="940">
        <v>22883079</v>
      </c>
      <c r="AG113" s="938"/>
      <c r="AH113" s="938"/>
      <c r="AI113" s="938"/>
      <c r="AJ113" s="939"/>
      <c r="AK113" s="940">
        <v>22974272</v>
      </c>
      <c r="AL113" s="938"/>
      <c r="AM113" s="938"/>
      <c r="AN113" s="938"/>
      <c r="AO113" s="939"/>
      <c r="AP113" s="941">
        <v>6</v>
      </c>
      <c r="AQ113" s="942"/>
      <c r="AR113" s="942"/>
      <c r="AS113" s="942"/>
      <c r="AT113" s="943"/>
      <c r="AU113" s="908"/>
      <c r="AV113" s="909"/>
      <c r="AW113" s="909"/>
      <c r="AX113" s="909"/>
      <c r="AY113" s="909"/>
      <c r="AZ113" s="922" t="s">
        <v>461</v>
      </c>
      <c r="BA113" s="923"/>
      <c r="BB113" s="923"/>
      <c r="BC113" s="923"/>
      <c r="BD113" s="923"/>
      <c r="BE113" s="923"/>
      <c r="BF113" s="923"/>
      <c r="BG113" s="923"/>
      <c r="BH113" s="923"/>
      <c r="BI113" s="923"/>
      <c r="BJ113" s="923"/>
      <c r="BK113" s="923"/>
      <c r="BL113" s="923"/>
      <c r="BM113" s="923"/>
      <c r="BN113" s="923"/>
      <c r="BO113" s="923"/>
      <c r="BP113" s="924"/>
      <c r="BQ113" s="925">
        <v>3162176</v>
      </c>
      <c r="BR113" s="926"/>
      <c r="BS113" s="926"/>
      <c r="BT113" s="926"/>
      <c r="BU113" s="926"/>
      <c r="BV113" s="926">
        <v>2824104</v>
      </c>
      <c r="BW113" s="926"/>
      <c r="BX113" s="926"/>
      <c r="BY113" s="926"/>
      <c r="BZ113" s="926"/>
      <c r="CA113" s="926">
        <v>2487508</v>
      </c>
      <c r="CB113" s="926"/>
      <c r="CC113" s="926"/>
      <c r="CD113" s="926"/>
      <c r="CE113" s="926"/>
      <c r="CF113" s="920">
        <v>0.6</v>
      </c>
      <c r="CG113" s="921"/>
      <c r="CH113" s="921"/>
      <c r="CI113" s="921"/>
      <c r="CJ113" s="921"/>
      <c r="CK113" s="948"/>
      <c r="CL113" s="949"/>
      <c r="CM113" s="922" t="s">
        <v>462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419</v>
      </c>
      <c r="DH113" s="959"/>
      <c r="DI113" s="959"/>
      <c r="DJ113" s="959"/>
      <c r="DK113" s="960"/>
      <c r="DL113" s="961" t="s">
        <v>419</v>
      </c>
      <c r="DM113" s="959"/>
      <c r="DN113" s="959"/>
      <c r="DO113" s="959"/>
      <c r="DP113" s="960"/>
      <c r="DQ113" s="961" t="s">
        <v>391</v>
      </c>
      <c r="DR113" s="959"/>
      <c r="DS113" s="959"/>
      <c r="DT113" s="959"/>
      <c r="DU113" s="960"/>
      <c r="DV113" s="962" t="s">
        <v>129</v>
      </c>
      <c r="DW113" s="963"/>
      <c r="DX113" s="963"/>
      <c r="DY113" s="963"/>
      <c r="DZ113" s="964"/>
    </row>
    <row r="114" spans="1:130" s="230" customFormat="1" ht="26.25" customHeight="1" x14ac:dyDescent="0.15">
      <c r="A114" s="954"/>
      <c r="B114" s="955"/>
      <c r="C114" s="923" t="s">
        <v>463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361940</v>
      </c>
      <c r="AB114" s="959"/>
      <c r="AC114" s="959"/>
      <c r="AD114" s="959"/>
      <c r="AE114" s="960"/>
      <c r="AF114" s="961">
        <v>356530</v>
      </c>
      <c r="AG114" s="959"/>
      <c r="AH114" s="959"/>
      <c r="AI114" s="959"/>
      <c r="AJ114" s="960"/>
      <c r="AK114" s="961">
        <v>350338</v>
      </c>
      <c r="AL114" s="959"/>
      <c r="AM114" s="959"/>
      <c r="AN114" s="959"/>
      <c r="AO114" s="960"/>
      <c r="AP114" s="962">
        <v>0.1</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90695899</v>
      </c>
      <c r="BR114" s="926"/>
      <c r="BS114" s="926"/>
      <c r="BT114" s="926"/>
      <c r="BU114" s="926"/>
      <c r="BV114" s="926">
        <v>88202690</v>
      </c>
      <c r="BW114" s="926"/>
      <c r="BX114" s="926"/>
      <c r="BY114" s="926"/>
      <c r="BZ114" s="926"/>
      <c r="CA114" s="926">
        <v>87241384</v>
      </c>
      <c r="CB114" s="926"/>
      <c r="CC114" s="926"/>
      <c r="CD114" s="926"/>
      <c r="CE114" s="926"/>
      <c r="CF114" s="920">
        <v>22.7</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453</v>
      </c>
      <c r="DH114" s="959"/>
      <c r="DI114" s="959"/>
      <c r="DJ114" s="959"/>
      <c r="DK114" s="960"/>
      <c r="DL114" s="961" t="s">
        <v>129</v>
      </c>
      <c r="DM114" s="959"/>
      <c r="DN114" s="959"/>
      <c r="DO114" s="959"/>
      <c r="DP114" s="960"/>
      <c r="DQ114" s="961" t="s">
        <v>419</v>
      </c>
      <c r="DR114" s="959"/>
      <c r="DS114" s="959"/>
      <c r="DT114" s="959"/>
      <c r="DU114" s="960"/>
      <c r="DV114" s="962" t="s">
        <v>129</v>
      </c>
      <c r="DW114" s="963"/>
      <c r="DX114" s="963"/>
      <c r="DY114" s="963"/>
      <c r="DZ114" s="964"/>
    </row>
    <row r="115" spans="1:130" s="230" customFormat="1" ht="26.25" customHeight="1" x14ac:dyDescent="0.15">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4171905</v>
      </c>
      <c r="AB115" s="938"/>
      <c r="AC115" s="938"/>
      <c r="AD115" s="938"/>
      <c r="AE115" s="939"/>
      <c r="AF115" s="940">
        <v>4381678</v>
      </c>
      <c r="AG115" s="938"/>
      <c r="AH115" s="938"/>
      <c r="AI115" s="938"/>
      <c r="AJ115" s="939"/>
      <c r="AK115" s="940">
        <v>3910811</v>
      </c>
      <c r="AL115" s="938"/>
      <c r="AM115" s="938"/>
      <c r="AN115" s="938"/>
      <c r="AO115" s="939"/>
      <c r="AP115" s="941">
        <v>1</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19326113</v>
      </c>
      <c r="BR115" s="926"/>
      <c r="BS115" s="926"/>
      <c r="BT115" s="926"/>
      <c r="BU115" s="926"/>
      <c r="BV115" s="926">
        <v>9955353</v>
      </c>
      <c r="BW115" s="926"/>
      <c r="BX115" s="926"/>
      <c r="BY115" s="926"/>
      <c r="BZ115" s="926"/>
      <c r="CA115" s="926">
        <v>13031149</v>
      </c>
      <c r="CB115" s="926"/>
      <c r="CC115" s="926"/>
      <c r="CD115" s="926"/>
      <c r="CE115" s="926"/>
      <c r="CF115" s="920">
        <v>3.4</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419</v>
      </c>
      <c r="DH115" s="959"/>
      <c r="DI115" s="959"/>
      <c r="DJ115" s="959"/>
      <c r="DK115" s="960"/>
      <c r="DL115" s="961" t="s">
        <v>419</v>
      </c>
      <c r="DM115" s="959"/>
      <c r="DN115" s="959"/>
      <c r="DO115" s="959"/>
      <c r="DP115" s="960"/>
      <c r="DQ115" s="961" t="s">
        <v>391</v>
      </c>
      <c r="DR115" s="959"/>
      <c r="DS115" s="959"/>
      <c r="DT115" s="959"/>
      <c r="DU115" s="960"/>
      <c r="DV115" s="962" t="s">
        <v>391</v>
      </c>
      <c r="DW115" s="963"/>
      <c r="DX115" s="963"/>
      <c r="DY115" s="963"/>
      <c r="DZ115" s="964"/>
    </row>
    <row r="116" spans="1:130" s="230" customFormat="1" ht="26.25" customHeight="1" x14ac:dyDescent="0.15">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9118</v>
      </c>
      <c r="AB116" s="959"/>
      <c r="AC116" s="959"/>
      <c r="AD116" s="959"/>
      <c r="AE116" s="960"/>
      <c r="AF116" s="961">
        <v>9498</v>
      </c>
      <c r="AG116" s="959"/>
      <c r="AH116" s="959"/>
      <c r="AI116" s="959"/>
      <c r="AJ116" s="960"/>
      <c r="AK116" s="961">
        <v>729</v>
      </c>
      <c r="AL116" s="959"/>
      <c r="AM116" s="959"/>
      <c r="AN116" s="959"/>
      <c r="AO116" s="960"/>
      <c r="AP116" s="962">
        <v>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419</v>
      </c>
      <c r="BR116" s="926"/>
      <c r="BS116" s="926"/>
      <c r="BT116" s="926"/>
      <c r="BU116" s="926"/>
      <c r="BV116" s="926" t="s">
        <v>129</v>
      </c>
      <c r="BW116" s="926"/>
      <c r="BX116" s="926"/>
      <c r="BY116" s="926"/>
      <c r="BZ116" s="926"/>
      <c r="CA116" s="926" t="s">
        <v>129</v>
      </c>
      <c r="CB116" s="926"/>
      <c r="CC116" s="926"/>
      <c r="CD116" s="926"/>
      <c r="CE116" s="926"/>
      <c r="CF116" s="920" t="s">
        <v>391</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419</v>
      </c>
      <c r="DH116" s="959"/>
      <c r="DI116" s="959"/>
      <c r="DJ116" s="959"/>
      <c r="DK116" s="960"/>
      <c r="DL116" s="961" t="s">
        <v>419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127243683</v>
      </c>
      <c r="AB117" s="979"/>
      <c r="AC117" s="979"/>
      <c r="AD117" s="979"/>
      <c r="AE117" s="980"/>
      <c r="AF117" s="981">
        <v>119454838</v>
      </c>
      <c r="AG117" s="979"/>
      <c r="AH117" s="979"/>
      <c r="AI117" s="979"/>
      <c r="AJ117" s="980"/>
      <c r="AK117" s="981">
        <v>123989835</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391</v>
      </c>
      <c r="BR117" s="926"/>
      <c r="BS117" s="926"/>
      <c r="BT117" s="926"/>
      <c r="BU117" s="926"/>
      <c r="BV117" s="926" t="s">
        <v>391</v>
      </c>
      <c r="BW117" s="926"/>
      <c r="BX117" s="926"/>
      <c r="BY117" s="926"/>
      <c r="BZ117" s="926"/>
      <c r="CA117" s="926" t="s">
        <v>129</v>
      </c>
      <c r="CB117" s="926"/>
      <c r="CC117" s="926"/>
      <c r="CD117" s="926"/>
      <c r="CE117" s="926"/>
      <c r="CF117" s="920" t="s">
        <v>453</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453</v>
      </c>
      <c r="DH117" s="959"/>
      <c r="DI117" s="959"/>
      <c r="DJ117" s="959"/>
      <c r="DK117" s="960"/>
      <c r="DL117" s="961" t="s">
        <v>453</v>
      </c>
      <c r="DM117" s="959"/>
      <c r="DN117" s="959"/>
      <c r="DO117" s="959"/>
      <c r="DP117" s="960"/>
      <c r="DQ117" s="961" t="s">
        <v>129</v>
      </c>
      <c r="DR117" s="959"/>
      <c r="DS117" s="959"/>
      <c r="DT117" s="959"/>
      <c r="DU117" s="960"/>
      <c r="DV117" s="962" t="s">
        <v>391</v>
      </c>
      <c r="DW117" s="963"/>
      <c r="DX117" s="963"/>
      <c r="DY117" s="963"/>
      <c r="DZ117" s="964"/>
    </row>
    <row r="118" spans="1:130" s="230" customFormat="1" ht="26.25" customHeight="1" x14ac:dyDescent="0.15">
      <c r="A118" s="912" t="s">
        <v>447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444</v>
      </c>
      <c r="AB118" s="893"/>
      <c r="AC118" s="893"/>
      <c r="AD118" s="893"/>
      <c r="AE118" s="894"/>
      <c r="AF118" s="892" t="s">
        <v>445</v>
      </c>
      <c r="AG118" s="893"/>
      <c r="AH118" s="893"/>
      <c r="AI118" s="893"/>
      <c r="AJ118" s="894"/>
      <c r="AK118" s="892" t="s">
        <v>309</v>
      </c>
      <c r="AL118" s="893"/>
      <c r="AM118" s="893"/>
      <c r="AN118" s="893"/>
      <c r="AO118" s="894"/>
      <c r="AP118" s="970" t="s">
        <v>446</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453</v>
      </c>
      <c r="BW118" s="1000"/>
      <c r="BX118" s="1000"/>
      <c r="BY118" s="1000"/>
      <c r="BZ118" s="1000"/>
      <c r="CA118" s="1000" t="s">
        <v>391</v>
      </c>
      <c r="CB118" s="1000"/>
      <c r="CC118" s="1000"/>
      <c r="CD118" s="1000"/>
      <c r="CE118" s="1000"/>
      <c r="CF118" s="920" t="s">
        <v>391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419</v>
      </c>
      <c r="DM118" s="959"/>
      <c r="DN118" s="959"/>
      <c r="DO118" s="959"/>
      <c r="DP118" s="960"/>
      <c r="DQ118" s="961" t="s">
        <v>391</v>
      </c>
      <c r="DR118" s="959"/>
      <c r="DS118" s="959"/>
      <c r="DT118" s="959"/>
      <c r="DU118" s="960"/>
      <c r="DV118" s="962" t="s">
        <v>391</v>
      </c>
      <c r="DW118" s="963"/>
      <c r="DX118" s="963"/>
      <c r="DY118" s="963"/>
      <c r="DZ118" s="964"/>
    </row>
    <row r="119" spans="1:130" s="230" customFormat="1" ht="26.25" customHeight="1" x14ac:dyDescent="0.15">
      <c r="A119" s="1056" t="s">
        <v>450</v>
      </c>
      <c r="B119" s="947"/>
      <c r="C119" s="929" t="s">
        <v>451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2874141</v>
      </c>
      <c r="AB119" s="900"/>
      <c r="AC119" s="900"/>
      <c r="AD119" s="900"/>
      <c r="AE119" s="901"/>
      <c r="AF119" s="902">
        <v>3752498</v>
      </c>
      <c r="AG119" s="900"/>
      <c r="AH119" s="900"/>
      <c r="AI119" s="900"/>
      <c r="AJ119" s="901"/>
      <c r="AK119" s="902">
        <v>3288141</v>
      </c>
      <c r="AL119" s="900"/>
      <c r="AM119" s="900"/>
      <c r="AN119" s="900"/>
      <c r="AO119" s="901"/>
      <c r="AP119" s="903">
        <v>0.9</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477</v>
      </c>
      <c r="BP119" s="1005"/>
      <c r="BQ119" s="999">
        <v>1799544479</v>
      </c>
      <c r="BR119" s="1000"/>
      <c r="BS119" s="1000"/>
      <c r="BT119" s="1000"/>
      <c r="BU119" s="1000"/>
      <c r="BV119" s="1000">
        <v>1787765393</v>
      </c>
      <c r="BW119" s="1000"/>
      <c r="BX119" s="1000"/>
      <c r="BY119" s="1000"/>
      <c r="BZ119" s="1000"/>
      <c r="CA119" s="1000">
        <v>1780729549</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2809359</v>
      </c>
      <c r="DH119" s="986"/>
      <c r="DI119" s="986"/>
      <c r="DJ119" s="986"/>
      <c r="DK119" s="987"/>
      <c r="DL119" s="985">
        <v>2217209</v>
      </c>
      <c r="DM119" s="986"/>
      <c r="DN119" s="986"/>
      <c r="DO119" s="986"/>
      <c r="DP119" s="987"/>
      <c r="DQ119" s="985">
        <v>1623758</v>
      </c>
      <c r="DR119" s="986"/>
      <c r="DS119" s="986"/>
      <c r="DT119" s="986"/>
      <c r="DU119" s="987"/>
      <c r="DV119" s="988">
        <v>0.4</v>
      </c>
      <c r="DW119" s="989"/>
      <c r="DX119" s="989"/>
      <c r="DY119" s="989"/>
      <c r="DZ119" s="990"/>
    </row>
    <row r="120" spans="1:130" s="230" customFormat="1" ht="26.25" customHeight="1" x14ac:dyDescent="0.15">
      <c r="A120" s="1057"/>
      <c r="B120" s="949"/>
      <c r="C120" s="922" t="s">
        <v>455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v>338990</v>
      </c>
      <c r="AB120" s="959"/>
      <c r="AC120" s="959"/>
      <c r="AD120" s="959"/>
      <c r="AE120" s="960"/>
      <c r="AF120" s="961">
        <v>338990</v>
      </c>
      <c r="AG120" s="959"/>
      <c r="AH120" s="959"/>
      <c r="AI120" s="959"/>
      <c r="AJ120" s="960"/>
      <c r="AK120" s="961">
        <v>334538</v>
      </c>
      <c r="AL120" s="959"/>
      <c r="AM120" s="959"/>
      <c r="AN120" s="959"/>
      <c r="AO120" s="960"/>
      <c r="AP120" s="962">
        <v>0.1</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295510578</v>
      </c>
      <c r="BR120" s="931"/>
      <c r="BS120" s="931"/>
      <c r="BT120" s="931"/>
      <c r="BU120" s="931"/>
      <c r="BV120" s="931">
        <v>336217580</v>
      </c>
      <c r="BW120" s="931"/>
      <c r="BX120" s="931"/>
      <c r="BY120" s="931"/>
      <c r="BZ120" s="931"/>
      <c r="CA120" s="931">
        <v>378562531</v>
      </c>
      <c r="CB120" s="931"/>
      <c r="CC120" s="931"/>
      <c r="CD120" s="931"/>
      <c r="CE120" s="931"/>
      <c r="CF120" s="944">
        <v>98.6</v>
      </c>
      <c r="CG120" s="945"/>
      <c r="CH120" s="945"/>
      <c r="CI120" s="945"/>
      <c r="CJ120" s="945"/>
      <c r="CK120" s="1006" t="s">
        <v>481</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182770932</v>
      </c>
      <c r="DH120" s="931"/>
      <c r="DI120" s="931"/>
      <c r="DJ120" s="931"/>
      <c r="DK120" s="931"/>
      <c r="DL120" s="931">
        <v>184243214</v>
      </c>
      <c r="DM120" s="931"/>
      <c r="DN120" s="931"/>
      <c r="DO120" s="931"/>
      <c r="DP120" s="931"/>
      <c r="DQ120" s="931">
        <v>194753091</v>
      </c>
      <c r="DR120" s="931"/>
      <c r="DS120" s="931"/>
      <c r="DT120" s="931"/>
      <c r="DU120" s="931"/>
      <c r="DV120" s="932">
        <v>50.7</v>
      </c>
      <c r="DW120" s="932"/>
      <c r="DX120" s="932"/>
      <c r="DY120" s="932"/>
      <c r="DZ120" s="933"/>
    </row>
    <row r="121" spans="1:130" s="230"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453</v>
      </c>
      <c r="AL121" s="959"/>
      <c r="AM121" s="959"/>
      <c r="AN121" s="959"/>
      <c r="AO121" s="960"/>
      <c r="AP121" s="962" t="s">
        <v>391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266110324</v>
      </c>
      <c r="BR121" s="926"/>
      <c r="BS121" s="926"/>
      <c r="BT121" s="926"/>
      <c r="BU121" s="926"/>
      <c r="BV121" s="926">
        <v>278153999</v>
      </c>
      <c r="BW121" s="926"/>
      <c r="BX121" s="926"/>
      <c r="BY121" s="926"/>
      <c r="BZ121" s="926"/>
      <c r="CA121" s="926">
        <v>284406464</v>
      </c>
      <c r="CB121" s="926"/>
      <c r="CC121" s="926"/>
      <c r="CD121" s="926"/>
      <c r="CE121" s="926"/>
      <c r="CF121" s="920">
        <v>74</v>
      </c>
      <c r="CG121" s="921"/>
      <c r="CH121" s="921"/>
      <c r="CI121" s="921"/>
      <c r="CJ121" s="921"/>
      <c r="CK121" s="1009"/>
      <c r="CL121" s="1010"/>
      <c r="CM121" s="1010"/>
      <c r="CN121" s="1010"/>
      <c r="CO121" s="1011"/>
      <c r="CP121" s="1019" t="s">
        <v>418</v>
      </c>
      <c r="CQ121" s="1020"/>
      <c r="CR121" s="1020"/>
      <c r="CS121" s="1020"/>
      <c r="CT121" s="1020"/>
      <c r="CU121" s="1020"/>
      <c r="CV121" s="1020"/>
      <c r="CW121" s="1020"/>
      <c r="CX121" s="1020"/>
      <c r="CY121" s="1020"/>
      <c r="CZ121" s="1020"/>
      <c r="DA121" s="1020"/>
      <c r="DB121" s="1020"/>
      <c r="DC121" s="1020"/>
      <c r="DD121" s="1020"/>
      <c r="DE121" s="1020"/>
      <c r="DF121" s="1021"/>
      <c r="DG121" s="925">
        <v>60322862</v>
      </c>
      <c r="DH121" s="926"/>
      <c r="DI121" s="926"/>
      <c r="DJ121" s="926"/>
      <c r="DK121" s="926"/>
      <c r="DL121" s="926">
        <v>52712404</v>
      </c>
      <c r="DM121" s="926"/>
      <c r="DN121" s="926"/>
      <c r="DO121" s="926"/>
      <c r="DP121" s="926"/>
      <c r="DQ121" s="926">
        <v>51498126</v>
      </c>
      <c r="DR121" s="926"/>
      <c r="DS121" s="926"/>
      <c r="DT121" s="926"/>
      <c r="DU121" s="926"/>
      <c r="DV121" s="927">
        <v>13.4</v>
      </c>
      <c r="DW121" s="927"/>
      <c r="DX121" s="927"/>
      <c r="DY121" s="927"/>
      <c r="DZ121" s="928"/>
    </row>
    <row r="122" spans="1:130" s="230" customFormat="1" ht="26.25" customHeight="1" x14ac:dyDescent="0.15">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391</v>
      </c>
      <c r="AB122" s="959"/>
      <c r="AC122" s="959"/>
      <c r="AD122" s="959"/>
      <c r="AE122" s="960"/>
      <c r="AF122" s="961" t="s">
        <v>129</v>
      </c>
      <c r="AG122" s="959"/>
      <c r="AH122" s="959"/>
      <c r="AI122" s="959"/>
      <c r="AJ122" s="960"/>
      <c r="AK122" s="961" t="s">
        <v>391</v>
      </c>
      <c r="AL122" s="959"/>
      <c r="AM122" s="959"/>
      <c r="AN122" s="959"/>
      <c r="AO122" s="960"/>
      <c r="AP122" s="962" t="s">
        <v>129</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843487774</v>
      </c>
      <c r="BR122" s="1000"/>
      <c r="BS122" s="1000"/>
      <c r="BT122" s="1000"/>
      <c r="BU122" s="1000"/>
      <c r="BV122" s="1000">
        <v>847438584</v>
      </c>
      <c r="BW122" s="1000"/>
      <c r="BX122" s="1000"/>
      <c r="BY122" s="1000"/>
      <c r="BZ122" s="1000"/>
      <c r="CA122" s="1000">
        <v>832371232</v>
      </c>
      <c r="CB122" s="1000"/>
      <c r="CC122" s="1000"/>
      <c r="CD122" s="1000"/>
      <c r="CE122" s="1000"/>
      <c r="CF122" s="1017">
        <v>216.7</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10191085</v>
      </c>
      <c r="DH122" s="926"/>
      <c r="DI122" s="926"/>
      <c r="DJ122" s="926"/>
      <c r="DK122" s="926"/>
      <c r="DL122" s="926">
        <v>11364363</v>
      </c>
      <c r="DM122" s="926"/>
      <c r="DN122" s="926"/>
      <c r="DO122" s="926"/>
      <c r="DP122" s="926"/>
      <c r="DQ122" s="926">
        <v>10125166</v>
      </c>
      <c r="DR122" s="926"/>
      <c r="DS122" s="926"/>
      <c r="DT122" s="926"/>
      <c r="DU122" s="926"/>
      <c r="DV122" s="927">
        <v>2.6</v>
      </c>
      <c r="DW122" s="927"/>
      <c r="DX122" s="927"/>
      <c r="DY122" s="927"/>
      <c r="DZ122" s="928"/>
    </row>
    <row r="123" spans="1:130" s="230" customFormat="1" ht="26.25" customHeight="1" x14ac:dyDescent="0.15">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391</v>
      </c>
      <c r="AB123" s="959"/>
      <c r="AC123" s="959"/>
      <c r="AD123" s="959"/>
      <c r="AE123" s="960"/>
      <c r="AF123" s="961" t="s">
        <v>391</v>
      </c>
      <c r="AG123" s="959"/>
      <c r="AH123" s="959"/>
      <c r="AI123" s="959"/>
      <c r="AJ123" s="960"/>
      <c r="AK123" s="961" t="s">
        <v>419</v>
      </c>
      <c r="AL123" s="959"/>
      <c r="AM123" s="959"/>
      <c r="AN123" s="959"/>
      <c r="AO123" s="960"/>
      <c r="AP123" s="962" t="s">
        <v>419</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486</v>
      </c>
      <c r="BP123" s="1005"/>
      <c r="BQ123" s="1063">
        <v>1405108676</v>
      </c>
      <c r="BR123" s="1064"/>
      <c r="BS123" s="1064"/>
      <c r="BT123" s="1064"/>
      <c r="BU123" s="1064"/>
      <c r="BV123" s="1064">
        <v>1461810163</v>
      </c>
      <c r="BW123" s="1064"/>
      <c r="BX123" s="1064"/>
      <c r="BY123" s="1064"/>
      <c r="BZ123" s="1064"/>
      <c r="CA123" s="1064">
        <v>1495340227</v>
      </c>
      <c r="CB123" s="1064"/>
      <c r="CC123" s="1064"/>
      <c r="CD123" s="1064"/>
      <c r="CE123" s="1064"/>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v>1485563</v>
      </c>
      <c r="DH123" s="959"/>
      <c r="DI123" s="959"/>
      <c r="DJ123" s="959"/>
      <c r="DK123" s="960"/>
      <c r="DL123" s="961">
        <v>1469612</v>
      </c>
      <c r="DM123" s="959"/>
      <c r="DN123" s="959"/>
      <c r="DO123" s="959"/>
      <c r="DP123" s="960"/>
      <c r="DQ123" s="961">
        <v>1467707</v>
      </c>
      <c r="DR123" s="959"/>
      <c r="DS123" s="959"/>
      <c r="DT123" s="959"/>
      <c r="DU123" s="960"/>
      <c r="DV123" s="962">
        <v>0.4</v>
      </c>
      <c r="DW123" s="963"/>
      <c r="DX123" s="963"/>
      <c r="DY123" s="963"/>
      <c r="DZ123" s="964"/>
    </row>
    <row r="124" spans="1:130" s="230" customFormat="1" ht="26.25" customHeight="1" thickBot="1" x14ac:dyDescent="0.2">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391</v>
      </c>
      <c r="AB124" s="959"/>
      <c r="AC124" s="959"/>
      <c r="AD124" s="959"/>
      <c r="AE124" s="960"/>
      <c r="AF124" s="961" t="s">
        <v>129</v>
      </c>
      <c r="AG124" s="959"/>
      <c r="AH124" s="959"/>
      <c r="AI124" s="959"/>
      <c r="AJ124" s="960"/>
      <c r="AK124" s="961" t="s">
        <v>391</v>
      </c>
      <c r="AL124" s="959"/>
      <c r="AM124" s="959"/>
      <c r="AN124" s="959"/>
      <c r="AO124" s="960"/>
      <c r="AP124" s="962" t="s">
        <v>391</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107.1</v>
      </c>
      <c r="BR124" s="1027"/>
      <c r="BS124" s="1027"/>
      <c r="BT124" s="1027"/>
      <c r="BU124" s="1027"/>
      <c r="BV124" s="1027">
        <v>82.9</v>
      </c>
      <c r="BW124" s="1027"/>
      <c r="BX124" s="1027"/>
      <c r="BY124" s="1027"/>
      <c r="BZ124" s="1027"/>
      <c r="CA124" s="1027">
        <v>74.3</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v>2087770</v>
      </c>
      <c r="DH124" s="986"/>
      <c r="DI124" s="986"/>
      <c r="DJ124" s="986"/>
      <c r="DK124" s="987"/>
      <c r="DL124" s="985">
        <v>1895439</v>
      </c>
      <c r="DM124" s="986"/>
      <c r="DN124" s="986"/>
      <c r="DO124" s="986"/>
      <c r="DP124" s="987"/>
      <c r="DQ124" s="985">
        <v>1630878</v>
      </c>
      <c r="DR124" s="986"/>
      <c r="DS124" s="986"/>
      <c r="DT124" s="986"/>
      <c r="DU124" s="987"/>
      <c r="DV124" s="988">
        <v>0.4</v>
      </c>
      <c r="DW124" s="989"/>
      <c r="DX124" s="989"/>
      <c r="DY124" s="989"/>
      <c r="DZ124" s="990"/>
    </row>
    <row r="125" spans="1:130" s="230" customFormat="1" ht="26.25" customHeight="1" x14ac:dyDescent="0.15">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453</v>
      </c>
      <c r="AL125" s="959"/>
      <c r="AM125" s="959"/>
      <c r="AN125" s="959"/>
      <c r="AO125" s="960"/>
      <c r="AP125" s="962" t="s">
        <v>391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453</v>
      </c>
      <c r="DH125" s="931"/>
      <c r="DI125" s="931"/>
      <c r="DJ125" s="931"/>
      <c r="DK125" s="931"/>
      <c r="DL125" s="931" t="s">
        <v>453</v>
      </c>
      <c r="DM125" s="931"/>
      <c r="DN125" s="931"/>
      <c r="DO125" s="931"/>
      <c r="DP125" s="931"/>
      <c r="DQ125" s="931" t="s">
        <v>453</v>
      </c>
      <c r="DR125" s="931"/>
      <c r="DS125" s="931"/>
      <c r="DT125" s="931"/>
      <c r="DU125" s="931"/>
      <c r="DV125" s="932" t="s">
        <v>453</v>
      </c>
      <c r="DW125" s="932"/>
      <c r="DX125" s="932"/>
      <c r="DY125" s="932"/>
      <c r="DZ125" s="933"/>
    </row>
    <row r="126" spans="1:130" s="230" customFormat="1" ht="26.25" customHeight="1" thickBot="1" x14ac:dyDescent="0.2">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958774</v>
      </c>
      <c r="AB126" s="959"/>
      <c r="AC126" s="959"/>
      <c r="AD126" s="959"/>
      <c r="AE126" s="960"/>
      <c r="AF126" s="961">
        <v>290190</v>
      </c>
      <c r="AG126" s="959"/>
      <c r="AH126" s="959"/>
      <c r="AI126" s="959"/>
      <c r="AJ126" s="960"/>
      <c r="AK126" s="961">
        <v>288132</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453</v>
      </c>
      <c r="DM126" s="926"/>
      <c r="DN126" s="926"/>
      <c r="DO126" s="926"/>
      <c r="DP126" s="926"/>
      <c r="DQ126" s="926" t="s">
        <v>129</v>
      </c>
      <c r="DR126" s="926"/>
      <c r="DS126" s="926"/>
      <c r="DT126" s="926"/>
      <c r="DU126" s="926"/>
      <c r="DV126" s="927" t="s">
        <v>453</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419</v>
      </c>
      <c r="AB127" s="959"/>
      <c r="AC127" s="959"/>
      <c r="AD127" s="959"/>
      <c r="AE127" s="960"/>
      <c r="AF127" s="961" t="s">
        <v>419</v>
      </c>
      <c r="AG127" s="959"/>
      <c r="AH127" s="959"/>
      <c r="AI127" s="959"/>
      <c r="AJ127" s="960"/>
      <c r="AK127" s="961" t="s">
        <v>419</v>
      </c>
      <c r="AL127" s="959"/>
      <c r="AM127" s="959"/>
      <c r="AN127" s="959"/>
      <c r="AO127" s="960"/>
      <c r="AP127" s="962" t="s">
        <v>453</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391</v>
      </c>
      <c r="DH127" s="926"/>
      <c r="DI127" s="926"/>
      <c r="DJ127" s="926"/>
      <c r="DK127" s="926"/>
      <c r="DL127" s="926" t="s">
        <v>129</v>
      </c>
      <c r="DM127" s="926"/>
      <c r="DN127" s="926"/>
      <c r="DO127" s="926"/>
      <c r="DP127" s="926"/>
      <c r="DQ127" s="926" t="s">
        <v>453</v>
      </c>
      <c r="DR127" s="926"/>
      <c r="DS127" s="926"/>
      <c r="DT127" s="926"/>
      <c r="DU127" s="926"/>
      <c r="DV127" s="927" t="s">
        <v>129</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34211098</v>
      </c>
      <c r="AB128" s="1046"/>
      <c r="AC128" s="1046"/>
      <c r="AD128" s="1046"/>
      <c r="AE128" s="1047"/>
      <c r="AF128" s="1048">
        <v>29711481</v>
      </c>
      <c r="AG128" s="1046"/>
      <c r="AH128" s="1046"/>
      <c r="AI128" s="1046"/>
      <c r="AJ128" s="1047"/>
      <c r="AK128" s="1048">
        <v>34457197</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453</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v>19326113</v>
      </c>
      <c r="DH128" s="1038"/>
      <c r="DI128" s="1038"/>
      <c r="DJ128" s="1038"/>
      <c r="DK128" s="1038"/>
      <c r="DL128" s="1038">
        <v>9955353</v>
      </c>
      <c r="DM128" s="1038"/>
      <c r="DN128" s="1038"/>
      <c r="DO128" s="1038"/>
      <c r="DP128" s="1038"/>
      <c r="DQ128" s="1038">
        <v>13031149</v>
      </c>
      <c r="DR128" s="1038"/>
      <c r="DS128" s="1038"/>
      <c r="DT128" s="1038"/>
      <c r="DU128" s="1038"/>
      <c r="DV128" s="1039">
        <v>3.4</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427491897</v>
      </c>
      <c r="AB129" s="959"/>
      <c r="AC129" s="959"/>
      <c r="AD129" s="959"/>
      <c r="AE129" s="960"/>
      <c r="AF129" s="961">
        <v>451517796</v>
      </c>
      <c r="AG129" s="959"/>
      <c r="AH129" s="959"/>
      <c r="AI129" s="959"/>
      <c r="AJ129" s="960"/>
      <c r="AK129" s="961">
        <v>442104112</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129</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59234687</v>
      </c>
      <c r="AB130" s="959"/>
      <c r="AC130" s="959"/>
      <c r="AD130" s="959"/>
      <c r="AE130" s="960"/>
      <c r="AF130" s="961">
        <v>58723031</v>
      </c>
      <c r="AG130" s="959"/>
      <c r="AH130" s="959"/>
      <c r="AI130" s="959"/>
      <c r="AJ130" s="960"/>
      <c r="AK130" s="961">
        <v>58000291</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8.4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368257210</v>
      </c>
      <c r="AB131" s="986"/>
      <c r="AC131" s="986"/>
      <c r="AD131" s="986"/>
      <c r="AE131" s="987"/>
      <c r="AF131" s="985">
        <v>392794765</v>
      </c>
      <c r="AG131" s="986"/>
      <c r="AH131" s="986"/>
      <c r="AI131" s="986"/>
      <c r="AJ131" s="987"/>
      <c r="AK131" s="985">
        <v>384103821</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v>74.3</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9.1777966820000003</v>
      </c>
      <c r="AB132" s="1097"/>
      <c r="AC132" s="1097"/>
      <c r="AD132" s="1097"/>
      <c r="AE132" s="1098"/>
      <c r="AF132" s="1099">
        <v>7.897336921</v>
      </c>
      <c r="AG132" s="1097"/>
      <c r="AH132" s="1097"/>
      <c r="AI132" s="1097"/>
      <c r="AJ132" s="1098"/>
      <c r="AK132" s="1099">
        <v>8.2093291649999998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9.6999999999999993</v>
      </c>
      <c r="AB133" s="1080"/>
      <c r="AC133" s="1080"/>
      <c r="AD133" s="1080"/>
      <c r="AE133" s="1081"/>
      <c r="AF133" s="1079">
        <v>8.8000000000000007</v>
      </c>
      <c r="AG133" s="1080"/>
      <c r="AH133" s="1080"/>
      <c r="AI133" s="1080"/>
      <c r="AJ133" s="1081"/>
      <c r="AK133" s="1079">
        <v>8.4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FHmNkNycrmllWq3APSRvbM4RDY8NhV6BrdyWyj8mVC1kXZ0nIN81k97ep+6yuBcPPWuRQ78RpMxFpzF6dObmA==" saltValue="1ibStQyrBufGE1YHIgod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C49" zoomScale="85" zoomScaleNormal="85" zoomScaleSheetLayoutView="85" workbookViewId="0">
      <selection activeCell="DH73" sqref="DH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v9bi9sO8CEaDGCksMm4uZhXOqqYHU2ybf87wHW19tSZWLhtPEGd6tDocrz8Uf4j6uERffpU6Wwl+KwBIpMSWA==" saltValue="cGOvouSIu/r5Bs6o4HJ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Normal="100" zoomScaleSheetLayoutView="55" workbookViewId="0">
      <selection activeCell="BT4" sqref="BT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puO+r2nAVTBYwe7dBMnnhfFvlw3QfY8nydBa0ylsHNxTJhGy9v6DCliT2zULIONnLWcE7msX0PSHt/r91Y13A==" saltValue="SF1cZ3y9cPilJG65Ljdy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8" workbookViewId="0">
      <selection activeCell="AL18" sqref="AL18"/>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145757855</v>
      </c>
      <c r="AP9" s="281">
        <v>92170</v>
      </c>
      <c r="AQ9" s="282">
        <v>106216</v>
      </c>
      <c r="AR9" s="283">
        <v>-13.2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49571</v>
      </c>
      <c r="AP10" s="284">
        <v>31</v>
      </c>
      <c r="AQ10" s="285">
        <v>93</v>
      </c>
      <c r="AR10" s="286">
        <v>-66.7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209718</v>
      </c>
      <c r="AP11" s="284">
        <v>133</v>
      </c>
      <c r="AQ11" s="285">
        <v>1081</v>
      </c>
      <c r="AR11" s="286">
        <v>-87.7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v>111000</v>
      </c>
      <c r="AP12" s="284">
        <v>70</v>
      </c>
      <c r="AQ12" s="285">
        <v>5</v>
      </c>
      <c r="AR12" s="286">
        <v>1300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580987</v>
      </c>
      <c r="AP13" s="284">
        <v>367</v>
      </c>
      <c r="AQ13" s="285">
        <v>1912</v>
      </c>
      <c r="AR13" s="286">
        <v>-80.8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3648246</v>
      </c>
      <c r="AP14" s="284">
        <v>2307</v>
      </c>
      <c r="AQ14" s="285">
        <v>1291</v>
      </c>
      <c r="AR14" s="286">
        <v>78.7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-9572450</v>
      </c>
      <c r="AP15" s="284">
        <v>-6053</v>
      </c>
      <c r="AQ15" s="285">
        <v>-7284</v>
      </c>
      <c r="AR15" s="286">
        <v>-16.899999999999999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140784927</v>
      </c>
      <c r="AP16" s="284">
        <v>89026</v>
      </c>
      <c r="AQ16" s="285">
        <v>103314</v>
      </c>
      <c r="AR16" s="286">
        <v>-13.8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10.06</v>
      </c>
      <c r="AP21" s="298">
        <v>11.33</v>
      </c>
      <c r="AQ21" s="299">
        <v>-1.27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101.7</v>
      </c>
      <c r="AP22" s="303">
        <v>99.7</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52383337</v>
      </c>
      <c r="AP32" s="312">
        <v>33125</v>
      </c>
      <c r="AQ32" s="313">
        <v>30951</v>
      </c>
      <c r="AR32" s="314">
        <v>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539</v>
      </c>
      <c r="AP33" s="312" t="s">
        <v>539</v>
      </c>
      <c r="AQ33" s="313">
        <v>1792</v>
      </c>
      <c r="AR33" s="314" t="s">
        <v>539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v>44370348</v>
      </c>
      <c r="AP34" s="312">
        <v>28058</v>
      </c>
      <c r="AQ34" s="313">
        <v>21367</v>
      </c>
      <c r="AR34" s="314">
        <v>31.3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22974272</v>
      </c>
      <c r="AP35" s="312">
        <v>14528</v>
      </c>
      <c r="AQ35" s="313">
        <v>9606</v>
      </c>
      <c r="AR35" s="314">
        <v>51.2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350338</v>
      </c>
      <c r="AP36" s="312">
        <v>222</v>
      </c>
      <c r="AQ36" s="313">
        <v>129</v>
      </c>
      <c r="AR36" s="314">
        <v>72.099999999999994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3910811</v>
      </c>
      <c r="AP37" s="312">
        <v>2473</v>
      </c>
      <c r="AQ37" s="313">
        <v>1458</v>
      </c>
      <c r="AR37" s="314">
        <v>69.599999999999994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v>729</v>
      </c>
      <c r="AP38" s="315">
        <v>0</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-34457197</v>
      </c>
      <c r="AP39" s="312">
        <v>-21789</v>
      </c>
      <c r="AQ39" s="313">
        <v>-17360</v>
      </c>
      <c r="AR39" s="314">
        <v>25.5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-58000291</v>
      </c>
      <c r="AP40" s="312">
        <v>-36677</v>
      </c>
      <c r="AQ40" s="313">
        <v>-31639</v>
      </c>
      <c r="AR40" s="314">
        <v>15.9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31532347</v>
      </c>
      <c r="AP41" s="312">
        <v>19940</v>
      </c>
      <c r="AQ41" s="313">
        <v>16304</v>
      </c>
      <c r="AR41" s="314">
        <v>22.3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81342066</v>
      </c>
      <c r="AN51" s="334">
        <v>52788</v>
      </c>
      <c r="AO51" s="335">
        <v>-9.3000000000000007</v>
      </c>
      <c r="AP51" s="336">
        <v>54945</v>
      </c>
      <c r="AQ51" s="337">
        <v>3.9</v>
      </c>
      <c r="AR51" s="338">
        <v>-13.2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39263119</v>
      </c>
      <c r="AN52" s="342">
        <v>25480</v>
      </c>
      <c r="AO52" s="343">
        <v>-5</v>
      </c>
      <c r="AP52" s="344">
        <v>29293</v>
      </c>
      <c r="AQ52" s="345">
        <v>8.4</v>
      </c>
      <c r="AR52" s="346">
        <v>-13.4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86213444</v>
      </c>
      <c r="AN53" s="334">
        <v>55470</v>
      </c>
      <c r="AO53" s="335">
        <v>5.0999999999999996</v>
      </c>
      <c r="AP53" s="336">
        <v>57132</v>
      </c>
      <c r="AQ53" s="337">
        <v>4</v>
      </c>
      <c r="AR53" s="338">
        <v>1.1000000000000001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40559371</v>
      </c>
      <c r="AN54" s="342">
        <v>26096</v>
      </c>
      <c r="AO54" s="343">
        <v>2.4</v>
      </c>
      <c r="AP54" s="344">
        <v>30126</v>
      </c>
      <c r="AQ54" s="345">
        <v>2.8</v>
      </c>
      <c r="AR54" s="346">
        <v>-0.4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94118805</v>
      </c>
      <c r="AN55" s="334">
        <v>60226</v>
      </c>
      <c r="AO55" s="335">
        <v>8.6</v>
      </c>
      <c r="AP55" s="336">
        <v>58766</v>
      </c>
      <c r="AQ55" s="337">
        <v>2.9</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44762761</v>
      </c>
      <c r="AN56" s="342">
        <v>28643</v>
      </c>
      <c r="AO56" s="343">
        <v>9.8000000000000007</v>
      </c>
      <c r="AP56" s="344">
        <v>29363</v>
      </c>
      <c r="AQ56" s="345">
        <v>-2.5</v>
      </c>
      <c r="AR56" s="346">
        <v>12.3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96750506</v>
      </c>
      <c r="AN57" s="334">
        <v>61693</v>
      </c>
      <c r="AO57" s="335">
        <v>2.4</v>
      </c>
      <c r="AP57" s="336">
        <v>62482</v>
      </c>
      <c r="AQ57" s="337">
        <v>6.3</v>
      </c>
      <c r="AR57" s="338">
        <v>-3.9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53910989</v>
      </c>
      <c r="AN58" s="342">
        <v>34376</v>
      </c>
      <c r="AO58" s="343">
        <v>20</v>
      </c>
      <c r="AP58" s="344">
        <v>34626</v>
      </c>
      <c r="AQ58" s="345">
        <v>17.899999999999999</v>
      </c>
      <c r="AR58" s="346">
        <v>2.1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87666133</v>
      </c>
      <c r="AN59" s="334">
        <v>55436</v>
      </c>
      <c r="AO59" s="335">
        <v>-10.1</v>
      </c>
      <c r="AP59" s="336">
        <v>59288</v>
      </c>
      <c r="AQ59" s="337">
        <v>-5.0999999999999996</v>
      </c>
      <c r="AR59" s="338">
        <v>-5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42225342</v>
      </c>
      <c r="AN60" s="342">
        <v>26701</v>
      </c>
      <c r="AO60" s="343">
        <v>-22.3</v>
      </c>
      <c r="AP60" s="344">
        <v>32670</v>
      </c>
      <c r="AQ60" s="345">
        <v>-5.6</v>
      </c>
      <c r="AR60" s="346">
        <v>-16.7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89218191</v>
      </c>
      <c r="AN61" s="349">
        <v>57123</v>
      </c>
      <c r="AO61" s="350">
        <v>-0.7</v>
      </c>
      <c r="AP61" s="351">
        <v>58523</v>
      </c>
      <c r="AQ61" s="352">
        <v>2.4</v>
      </c>
      <c r="AR61" s="338">
        <v>-3.1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44144316</v>
      </c>
      <c r="AN62" s="342">
        <v>28259</v>
      </c>
      <c r="AO62" s="343">
        <v>1</v>
      </c>
      <c r="AP62" s="344">
        <v>31216</v>
      </c>
      <c r="AQ62" s="345">
        <v>4.2</v>
      </c>
      <c r="AR62" s="346">
        <v>-3.2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Qn+DHGLDweysveyZQh82FdjttEZvNpQSucIqc4d9jMIcMGpyAZ/l5bwt1o1PwaxSUrNxMwE5jbXmWlPM212Gw==" saltValue="7mHGHUvwvS8VPkyv9Jcs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BK102" sqref="BK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cubY2L6fRobdDKYUYyO9qQATRSQAqxmimyY2cPW5KYQymyzHLtEJbBO7B6TRRT+FFlSILlR2G/JQDh4KD+Ko2A==" saltValue="4mJLIvcq5yUq1czNvQNKR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CW89" sqref="CW8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RsaPQhiuijNbxOkmlQ5MODqIfbeMjeW7K855i+tMpE55aKZ5weKQ2AACyXEf0aiEYLy+VJsBESRUPb4vdXXHpg==" saltValue="n2HkZC7tzARzo4GnDyon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B19" zoomScale="85" zoomScaleNormal="8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7.59</v>
      </c>
      <c r="G47" s="12">
        <v>8.08</v>
      </c>
      <c r="H47" s="12">
        <v>8.6199999999999992</v>
      </c>
      <c r="I47" s="12">
        <v>7.88</v>
      </c>
      <c r="J47" s="13">
        <v>8.33</v>
      </c>
    </row>
    <row r="48" spans="2:10" ht="57.75" customHeight="1" x14ac:dyDescent="0.15">
      <c r="B48" s="14"/>
      <c r="C48" s="1141" t="s">
        <v>4</v>
      </c>
      <c r="D48" s="1141"/>
      <c r="E48" s="1142"/>
      <c r="F48" s="15">
        <v>2.38</v>
      </c>
      <c r="G48" s="16">
        <v>2.2200000000000002</v>
      </c>
      <c r="H48" s="16">
        <v>2.02</v>
      </c>
      <c r="I48" s="16">
        <v>2.42</v>
      </c>
      <c r="J48" s="17">
        <v>2.23</v>
      </c>
    </row>
    <row r="49" spans="2:10" ht="57.75" customHeight="1" thickBot="1" x14ac:dyDescent="0.2">
      <c r="B49" s="18"/>
      <c r="C49" s="1143" t="s">
        <v>5</v>
      </c>
      <c r="D49" s="1143"/>
      <c r="E49" s="1144"/>
      <c r="F49" s="19">
        <v>1.17</v>
      </c>
      <c r="G49" s="20">
        <v>0.39</v>
      </c>
      <c r="H49" s="20">
        <v>0.49</v>
      </c>
      <c r="I49" s="20">
        <v>0.22</v>
      </c>
      <c r="J49" s="21">
        <v>0.04</v>
      </c>
    </row>
    <row r="50" spans="2:10" x14ac:dyDescent="0.15"/>
  </sheetData>
  <sheetProtection algorithmName="SHA-512" hashValue="RaNGv8eC5SVpuE1j9q7ErP/tNDXquseKZk5SN/RcuEIh7KNUKqgW0vTdm7eo1MfHCsc43jIyscM70zqD6FTeqw==" saltValue="+kNAHOMJJnMm53Ltq257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吉原</cp:lastModifiedBy>
  <cp:lastPrinted>2024-03-21T04:25:28Z</cp:lastPrinted>
  <dcterms:created xsi:type="dcterms:W3CDTF">2024-02-05T03:17:16Z</dcterms:created>
  <dcterms:modified xsi:type="dcterms:W3CDTF">2024-03-21T04:25:34Z</dcterms:modified>
  <cp:category/>
</cp:coreProperties>
</file>